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玉溪市财政局绩效再评价\学校报告初稿\学校报告9.24\"/>
    </mc:Choice>
  </mc:AlternateContent>
  <bookViews>
    <workbookView xWindow="0" yWindow="0" windowWidth="28800" windowHeight="12620"/>
  </bookViews>
  <sheets>
    <sheet name="资金情况统计表1" sheetId="1" r:id="rId1"/>
    <sheet name="资金情况统计表2" sheetId="5" r:id="rId2"/>
    <sheet name="项目情况统计表" sheetId="2" r:id="rId3"/>
  </sheets>
  <calcPr calcId="162913" iterate="1"/>
</workbook>
</file>

<file path=xl/calcChain.xml><?xml version="1.0" encoding="utf-8"?>
<calcChain xmlns="http://schemas.openxmlformats.org/spreadsheetml/2006/main">
  <c r="G61" i="5" l="1"/>
  <c r="E61" i="5"/>
  <c r="E41" i="5"/>
  <c r="E34" i="5"/>
  <c r="G41" i="5"/>
  <c r="G34" i="5"/>
  <c r="E26" i="5"/>
  <c r="G26" i="5" s="1"/>
  <c r="E10" i="5"/>
  <c r="G10" i="5" s="1"/>
  <c r="J12" i="1"/>
  <c r="H11" i="1"/>
  <c r="J11" i="1" s="1"/>
  <c r="J9" i="1"/>
  <c r="H8" i="1"/>
  <c r="J7" i="1" s="1"/>
  <c r="J5" i="1"/>
</calcChain>
</file>

<file path=xl/sharedStrings.xml><?xml version="1.0" encoding="utf-8"?>
<sst xmlns="http://schemas.openxmlformats.org/spreadsheetml/2006/main" count="363" uniqueCount="223">
  <si>
    <t>资金情况统计总表</t>
  </si>
  <si>
    <t>金额单位：万元</t>
  </si>
  <si>
    <t>序号</t>
  </si>
  <si>
    <t>项目实施单位</t>
  </si>
  <si>
    <t>资金下达文件名</t>
  </si>
  <si>
    <t>下达时间</t>
  </si>
  <si>
    <t>到账时间</t>
  </si>
  <si>
    <t>应到位资金</t>
  </si>
  <si>
    <t>实际到位资金</t>
  </si>
  <si>
    <t>年度内使用资金</t>
  </si>
  <si>
    <t>使用方向</t>
  </si>
  <si>
    <t>结余</t>
  </si>
  <si>
    <t>玉溪市体校</t>
  </si>
  <si>
    <t>《玉溪市财政局 玉溪市教育局关于下达2018年市直学校C级不安全校舍加固改造资金的通知》（玉财教[2018]239号）</t>
  </si>
  <si>
    <t>2018.11.22</t>
  </si>
  <si>
    <t>2018.12.14</t>
  </si>
  <si>
    <t>实体检测费、设计费</t>
  </si>
  <si>
    <t>《玉溪市财政局 玉溪市教育局关于下达2018年第二批市直学校C级不安全校舍加固改造资金的通知》（玉财教[2018]301号）</t>
  </si>
  <si>
    <t>2018.12.27</t>
  </si>
  <si>
    <t>2018.12.29</t>
  </si>
  <si>
    <t>危房改造</t>
  </si>
  <si>
    <t>玉溪市民中</t>
  </si>
  <si>
    <t>玉溪市卫校</t>
  </si>
  <si>
    <t>玉溪市二幼</t>
  </si>
  <si>
    <t>玉溪市师院附中</t>
  </si>
  <si>
    <t>资金情况统计明细表</t>
  </si>
  <si>
    <t>单位</t>
  </si>
  <si>
    <t>支付凭证</t>
  </si>
  <si>
    <t>支出金额</t>
  </si>
  <si>
    <t>支出方向</t>
  </si>
  <si>
    <t>资金结余</t>
  </si>
  <si>
    <t>备注</t>
  </si>
  <si>
    <t>付学校C级、D级危房检测费</t>
  </si>
  <si>
    <t>2018.9.30-33#</t>
  </si>
  <si>
    <t>危房检测费</t>
  </si>
  <si>
    <t>付监理费用</t>
  </si>
  <si>
    <t>2019.1.31-18#</t>
  </si>
  <si>
    <t>付呈珏建筑装饰公司工程款</t>
  </si>
  <si>
    <t>2019.1.31-19#</t>
  </si>
  <si>
    <t>2019.3.31-52#</t>
  </si>
  <si>
    <t>2019.6.30-46#</t>
  </si>
  <si>
    <t>合计</t>
  </si>
  <si>
    <t>付房实体检测费</t>
  </si>
  <si>
    <t>2018.12.31-22#</t>
  </si>
  <si>
    <t>加固改造设计费</t>
  </si>
  <si>
    <t>付教师值班房C级危房拆除工程款</t>
  </si>
  <si>
    <t>2019.1.31-15#</t>
  </si>
  <si>
    <t>工程款电汇费</t>
  </si>
  <si>
    <t>实体检测费</t>
  </si>
  <si>
    <t>2019.2.28-3#</t>
  </si>
  <si>
    <t>图书馆审图费</t>
  </si>
  <si>
    <t>2019-3.31-20#</t>
  </si>
  <si>
    <t>付图书馆加固工程款</t>
  </si>
  <si>
    <t>2019.4.30-17#</t>
  </si>
  <si>
    <t>2019.6.30-8#</t>
  </si>
  <si>
    <t>审查、地勘电汇费</t>
  </si>
  <si>
    <t>2019.5.31-4#</t>
  </si>
  <si>
    <t>施工图审查费、地勘费</t>
  </si>
  <si>
    <t>地勘审查费</t>
  </si>
  <si>
    <t>付招标控制价编制费</t>
  </si>
  <si>
    <t>未入账</t>
  </si>
  <si>
    <t>付图书馆加挂工程款</t>
  </si>
  <si>
    <t>教师值班房工程款</t>
  </si>
  <si>
    <t>危房加固出图费</t>
  </si>
  <si>
    <t>2018.12-46#</t>
  </si>
  <si>
    <t>危房改造监理费</t>
  </si>
  <si>
    <t>2018.12-47#</t>
  </si>
  <si>
    <t>C级危房加固改造</t>
  </si>
  <si>
    <t>2019.1-23#</t>
  </si>
  <si>
    <t>2019.3-26#</t>
  </si>
  <si>
    <t>工程结算审计费</t>
  </si>
  <si>
    <t>2019.7-25#</t>
  </si>
  <si>
    <t>C级危房加固改造尾款</t>
  </si>
  <si>
    <t>2019.7-26#</t>
  </si>
  <si>
    <t>付中治建筑研究总院有限公司检测鉴定费</t>
  </si>
  <si>
    <t>2018.12.31-23#</t>
  </si>
  <si>
    <t>付古典园林建筑公司工程款</t>
  </si>
  <si>
    <t>2018.12.31-24#</t>
  </si>
  <si>
    <t>付云南玉溪综合建设监理有限公司监理费</t>
  </si>
  <si>
    <t>2018.12.31-25#</t>
  </si>
  <si>
    <t>2019.4.30-53#</t>
  </si>
  <si>
    <t>付永信造价所工程审计费</t>
  </si>
  <si>
    <t>2019.6.30-6#</t>
  </si>
  <si>
    <t>付昆明雨顺科技有限公司龙湖园区监控网络安装、搬迁改造款</t>
  </si>
  <si>
    <t>2019.6.30-13#</t>
  </si>
  <si>
    <t>付C级校舍检测鉴定费（云南达峰）</t>
  </si>
  <si>
    <t>2018.9.30-11#</t>
  </si>
  <si>
    <t>付综合服务楼项目可研报告编制费</t>
  </si>
  <si>
    <t>2018.10.31-60#</t>
  </si>
  <si>
    <t>2018.11.30-2#</t>
  </si>
  <si>
    <t>付C级校舍（老沐浴室、小卖部）拆除费用（玉溪鹍鹏）</t>
  </si>
  <si>
    <t>2018.12.19-1#</t>
  </si>
  <si>
    <t>付C级校舍加固改造及新建医务室地勘费用（云南和盛）</t>
  </si>
  <si>
    <t>2018.12.19-2#</t>
  </si>
  <si>
    <t>付C级校舍加固改造及医务室重建设计费（中铁合肥建筑市政工程设计研究院）</t>
  </si>
  <si>
    <t>2018.12.19-3#</t>
  </si>
  <si>
    <t>付音乐楼、门房加固改造农民工保证金</t>
  </si>
  <si>
    <t>2018.12.26-114#</t>
  </si>
  <si>
    <t>付综合服务楼农民工保证金</t>
  </si>
  <si>
    <t>2018.12.26-115#</t>
  </si>
  <si>
    <t>付综合服务楼项目勘察审查费、施工审图费（嘉佑工程）</t>
  </si>
  <si>
    <t>2019.3.31-70#</t>
  </si>
  <si>
    <t>付音乐楼等加固改造工程施工审图费（嘉佑工程）</t>
  </si>
  <si>
    <t>2019.3.31-72#</t>
  </si>
  <si>
    <t>付综合服务楼工程款（振兴建筑10%）</t>
  </si>
  <si>
    <t>2019.4.30-35#</t>
  </si>
  <si>
    <t>付音乐楼、门房加固改造工程款（呈升建筑）</t>
  </si>
  <si>
    <t>2019.4.30-51#</t>
  </si>
  <si>
    <t>支付综合服务楼项目监理费（云南镕城）</t>
  </si>
  <si>
    <t>2019.6.30-5#</t>
  </si>
  <si>
    <t>支付音乐楼、门房加固改造项目监理费</t>
  </si>
  <si>
    <t>付综合服务楼建设工程款</t>
  </si>
  <si>
    <t>2019.6.30-24#</t>
  </si>
  <si>
    <t>其中工程款294337.4，农民工工资97000元</t>
  </si>
  <si>
    <t>支付D级危房拆除、围栏安装工程监理费</t>
  </si>
  <si>
    <t>2019.7.31-19#</t>
  </si>
  <si>
    <t>付综合服务楼实体检测费用（玉溪建设工程质量检测）</t>
  </si>
  <si>
    <t>2019.7.31-36#</t>
  </si>
  <si>
    <t>付C级校舍危房改造拆除工程款（鹍鹏建筑）</t>
  </si>
  <si>
    <t>2019.7.31-49#</t>
  </si>
  <si>
    <t>付音乐楼、门房加固改造项目工程款</t>
  </si>
  <si>
    <t>2019.7.31-70#</t>
  </si>
  <si>
    <t>项目情况统计表</t>
  </si>
  <si>
    <t>建设内容</t>
  </si>
  <si>
    <t>开工时间</t>
  </si>
  <si>
    <t>是否已投入使用</t>
  </si>
  <si>
    <t>场材料是否有相应的验收证明、合格证明</t>
  </si>
  <si>
    <t>发生安全事故次数</t>
  </si>
  <si>
    <t>是否设置“五牌一图”</t>
  </si>
  <si>
    <t>项目四周是否设置围挡</t>
  </si>
  <si>
    <t>项目现场的建筑材料、建筑垃圾、渣土是否乱堆乱放</t>
  </si>
  <si>
    <t>项目实施后学校环境是否得到明显改善</t>
  </si>
  <si>
    <t>是否有周边居民投诉</t>
  </si>
  <si>
    <t>游泳馆</t>
  </si>
  <si>
    <t>男生宿舍</t>
  </si>
  <si>
    <t>2018.12.2</t>
  </si>
  <si>
    <t>女生宿舍</t>
  </si>
  <si>
    <t>综合训练馆</t>
  </si>
  <si>
    <t>未开工</t>
  </si>
  <si>
    <t>服务房2幢</t>
  </si>
  <si>
    <t>阶梯教室</t>
  </si>
  <si>
    <t>车库（学生宿舍）</t>
  </si>
  <si>
    <t>学生宿舍1#</t>
  </si>
  <si>
    <t>学生宿舍2#</t>
  </si>
  <si>
    <t>教学楼</t>
  </si>
  <si>
    <r>
      <t xml:space="preserve">金额单位： </t>
    </r>
    <r>
      <rPr>
        <sz val="11"/>
        <color theme="1"/>
        <rFont val="仿宋"/>
        <family val="3"/>
        <charset val="134"/>
      </rPr>
      <t xml:space="preserve"> </t>
    </r>
    <r>
      <rPr>
        <sz val="11"/>
        <color theme="1"/>
        <rFont val="仿宋"/>
        <charset val="134"/>
      </rPr>
      <t>元</t>
    </r>
    <phoneticPr fontId="6" type="noConversion"/>
  </si>
  <si>
    <t>合计</t>
    <phoneticPr fontId="6" type="noConversion"/>
  </si>
  <si>
    <t>合计</t>
    <phoneticPr fontId="6" type="noConversion"/>
  </si>
  <si>
    <t>合计</t>
    <phoneticPr fontId="6" type="noConversion"/>
  </si>
  <si>
    <t>其中农民工工资150000</t>
    <phoneticPr fontId="6" type="noConversion"/>
  </si>
  <si>
    <t>审图费</t>
    <phoneticPr fontId="6" type="noConversion"/>
  </si>
  <si>
    <t>危房检测费</t>
    <phoneticPr fontId="6" type="noConversion"/>
  </si>
  <si>
    <t>工程款</t>
    <phoneticPr fontId="6" type="noConversion"/>
  </si>
  <si>
    <t>危房检测费</t>
    <phoneticPr fontId="6" type="noConversion"/>
  </si>
  <si>
    <t>监理费用</t>
    <phoneticPr fontId="6" type="noConversion"/>
  </si>
  <si>
    <t>工程款</t>
    <phoneticPr fontId="6" type="noConversion"/>
  </si>
  <si>
    <t>设计费</t>
    <phoneticPr fontId="6" type="noConversion"/>
  </si>
  <si>
    <t>工程款</t>
    <phoneticPr fontId="6" type="noConversion"/>
  </si>
  <si>
    <t>工程款</t>
    <phoneticPr fontId="6" type="noConversion"/>
  </si>
  <si>
    <t>危房检测费</t>
    <phoneticPr fontId="6" type="noConversion"/>
  </si>
  <si>
    <t>审图费</t>
    <phoneticPr fontId="6" type="noConversion"/>
  </si>
  <si>
    <t>工程款</t>
    <phoneticPr fontId="6" type="noConversion"/>
  </si>
  <si>
    <t>出图费</t>
    <phoneticPr fontId="6" type="noConversion"/>
  </si>
  <si>
    <t>监理费用</t>
    <phoneticPr fontId="6" type="noConversion"/>
  </si>
  <si>
    <t>审计费</t>
    <phoneticPr fontId="6" type="noConversion"/>
  </si>
  <si>
    <t>危房检测费</t>
    <phoneticPr fontId="6" type="noConversion"/>
  </si>
  <si>
    <t>可研编制费</t>
    <phoneticPr fontId="6" type="noConversion"/>
  </si>
  <si>
    <t>可研编制费</t>
    <phoneticPr fontId="6" type="noConversion"/>
  </si>
  <si>
    <t>拆除费</t>
    <phoneticPr fontId="6" type="noConversion"/>
  </si>
  <si>
    <t>地勘费用</t>
    <phoneticPr fontId="6" type="noConversion"/>
  </si>
  <si>
    <t>设计费</t>
    <phoneticPr fontId="6" type="noConversion"/>
  </si>
  <si>
    <t>农民工保证金</t>
    <phoneticPr fontId="6" type="noConversion"/>
  </si>
  <si>
    <t>农民工保证金</t>
    <phoneticPr fontId="6" type="noConversion"/>
  </si>
  <si>
    <t>监理费用</t>
    <phoneticPr fontId="6" type="noConversion"/>
  </si>
  <si>
    <t>图书馆</t>
    <phoneticPr fontId="6" type="noConversion"/>
  </si>
  <si>
    <t>催耕居</t>
    <phoneticPr fontId="6" type="noConversion"/>
  </si>
  <si>
    <t>园田居</t>
    <phoneticPr fontId="6" type="noConversion"/>
  </si>
  <si>
    <t>玉溪市二幼</t>
    <phoneticPr fontId="6" type="noConversion"/>
  </si>
  <si>
    <t>长廊、舞台、分园综合楼</t>
    <phoneticPr fontId="6" type="noConversion"/>
  </si>
  <si>
    <t>音乐楼</t>
    <phoneticPr fontId="6" type="noConversion"/>
  </si>
  <si>
    <t>门房</t>
    <phoneticPr fontId="6" type="noConversion"/>
  </si>
  <si>
    <t>医务室</t>
    <phoneticPr fontId="6" type="noConversion"/>
  </si>
  <si>
    <t>师院附中</t>
    <phoneticPr fontId="6" type="noConversion"/>
  </si>
  <si>
    <t>已开工</t>
  </si>
  <si>
    <t>已开工</t>
    <phoneticPr fontId="6" type="noConversion"/>
  </si>
  <si>
    <t>未开工</t>
    <phoneticPr fontId="6" type="noConversion"/>
  </si>
  <si>
    <t>拆除重建</t>
    <phoneticPr fontId="6" type="noConversion"/>
  </si>
  <si>
    <t>拆除重建</t>
    <phoneticPr fontId="6" type="noConversion"/>
  </si>
  <si>
    <t>危房改造</t>
    <phoneticPr fontId="6" type="noConversion"/>
  </si>
  <si>
    <t>有</t>
    <phoneticPr fontId="6" type="noConversion"/>
  </si>
  <si>
    <t>使用</t>
    <phoneticPr fontId="6" type="noConversion"/>
  </si>
  <si>
    <t>使用</t>
    <phoneticPr fontId="6" type="noConversion"/>
  </si>
  <si>
    <t>未使用</t>
    <phoneticPr fontId="6" type="noConversion"/>
  </si>
  <si>
    <t>使用</t>
    <phoneticPr fontId="6" type="noConversion"/>
  </si>
  <si>
    <t>未使用</t>
    <phoneticPr fontId="6" type="noConversion"/>
  </si>
  <si>
    <t>未使用</t>
    <phoneticPr fontId="6" type="noConversion"/>
  </si>
  <si>
    <t>未使用</t>
    <phoneticPr fontId="6" type="noConversion"/>
  </si>
  <si>
    <t>未使用</t>
    <phoneticPr fontId="6" type="noConversion"/>
  </si>
  <si>
    <t>设置</t>
    <phoneticPr fontId="6" type="noConversion"/>
  </si>
  <si>
    <t>无</t>
    <phoneticPr fontId="6" type="noConversion"/>
  </si>
  <si>
    <t>无</t>
    <phoneticPr fontId="6" type="noConversion"/>
  </si>
  <si>
    <t>无</t>
    <phoneticPr fontId="6" type="noConversion"/>
  </si>
  <si>
    <t>无</t>
    <phoneticPr fontId="6" type="noConversion"/>
  </si>
  <si>
    <t>男生宿舍一楼漏水</t>
    <phoneticPr fontId="6" type="noConversion"/>
  </si>
  <si>
    <t>图书馆墙面大面积漏水发黄</t>
    <phoneticPr fontId="6" type="noConversion"/>
  </si>
  <si>
    <t>无</t>
    <phoneticPr fontId="6" type="noConversion"/>
  </si>
  <si>
    <t>否</t>
    <phoneticPr fontId="6" type="noConversion"/>
  </si>
  <si>
    <t>否</t>
    <phoneticPr fontId="6" type="noConversion"/>
  </si>
  <si>
    <t>否</t>
    <phoneticPr fontId="6" type="noConversion"/>
  </si>
  <si>
    <t>设置</t>
    <phoneticPr fontId="6" type="noConversion"/>
  </si>
  <si>
    <t>设置</t>
    <phoneticPr fontId="6" type="noConversion"/>
  </si>
  <si>
    <t>设置</t>
    <phoneticPr fontId="6" type="noConversion"/>
  </si>
  <si>
    <t>设置</t>
    <phoneticPr fontId="6" type="noConversion"/>
  </si>
  <si>
    <t>设置</t>
    <phoneticPr fontId="6" type="noConversion"/>
  </si>
  <si>
    <t>暂未设置</t>
    <phoneticPr fontId="6" type="noConversion"/>
  </si>
  <si>
    <t>暂未设置</t>
    <phoneticPr fontId="6" type="noConversion"/>
  </si>
  <si>
    <t>暂未设置</t>
    <phoneticPr fontId="6" type="noConversion"/>
  </si>
  <si>
    <t>不全</t>
    <phoneticPr fontId="6" type="noConversion"/>
  </si>
  <si>
    <t>设置</t>
    <phoneticPr fontId="6" type="noConversion"/>
  </si>
  <si>
    <t>围挡是否稳固、整洁、美观</t>
    <phoneticPr fontId="6" type="noConversion"/>
  </si>
  <si>
    <t>附件3</t>
    <phoneticPr fontId="6" type="noConversion"/>
  </si>
  <si>
    <t>附件3-1</t>
    <phoneticPr fontId="6" type="noConversion"/>
  </si>
  <si>
    <t>附件3-2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</si>
</sst>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1" fillId="0" borderId="2" xfId="0" applyFont="1" applyFill="1" applyBorder="1">
      <alignment vertical="center"/>
    </xf>
    <xf numFmtId="0" fontId="5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0" fillId="0" borderId="0" xfId="0" applyBorder="1">
      <alignment vertical="center"/>
    </xf>
    <xf numFmtId="0" fontId="7" fillId="0" borderId="0" xfId="0" applyFont="1">
      <alignment vertical="center"/>
    </xf>
    <xf numFmtId="0" fontId="8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2" xfId="0" applyFont="1" applyFill="1" applyBorder="1">
      <alignment vertical="center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>
      <alignment vertical="center"/>
    </xf>
    <xf numFmtId="0" fontId="9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defaultColWidth="9" defaultRowHeight="14" x14ac:dyDescent="0.25"/>
  <cols>
    <col min="1" max="1" width="6" customWidth="1"/>
    <col min="2" max="2" width="15.6328125" customWidth="1"/>
    <col min="3" max="3" width="23.36328125" customWidth="1"/>
    <col min="4" max="4" width="12.08984375" customWidth="1"/>
    <col min="5" max="5" width="15.26953125" customWidth="1"/>
    <col min="6" max="6" width="15.453125" customWidth="1"/>
    <col min="7" max="7" width="15.6328125" customWidth="1"/>
    <col min="8" max="8" width="17.26953125" customWidth="1"/>
    <col min="9" max="10" width="11.6328125" customWidth="1"/>
  </cols>
  <sheetData>
    <row r="1" spans="1:11" ht="25" customHeight="1" x14ac:dyDescent="0.25">
      <c r="A1" s="27" t="s">
        <v>220</v>
      </c>
      <c r="B1" s="11"/>
    </row>
    <row r="2" spans="1:11" ht="29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</row>
    <row r="3" spans="1:11" ht="29" x14ac:dyDescent="0.25">
      <c r="A3" s="4"/>
      <c r="B3" s="4"/>
      <c r="C3" s="4"/>
      <c r="D3" s="4"/>
      <c r="E3" s="4"/>
      <c r="F3" s="4"/>
      <c r="G3" s="4"/>
      <c r="H3" s="4"/>
      <c r="I3" s="37" t="s">
        <v>1</v>
      </c>
      <c r="J3" s="38"/>
    </row>
    <row r="4" spans="1:11" s="10" customFormat="1" ht="36" customHeight="1" x14ac:dyDescent="0.25">
      <c r="A4" s="12" t="s">
        <v>2</v>
      </c>
      <c r="B4" s="12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8</v>
      </c>
      <c r="H4" s="12" t="s">
        <v>9</v>
      </c>
      <c r="I4" s="12" t="s">
        <v>10</v>
      </c>
      <c r="J4" s="12" t="s">
        <v>11</v>
      </c>
    </row>
    <row r="5" spans="1:11" s="1" customFormat="1" ht="90" customHeight="1" x14ac:dyDescent="0.25">
      <c r="A5" s="8">
        <v>1</v>
      </c>
      <c r="B5" s="40" t="s">
        <v>12</v>
      </c>
      <c r="C5" s="7" t="s">
        <v>13</v>
      </c>
      <c r="D5" s="9" t="s">
        <v>14</v>
      </c>
      <c r="E5" s="9" t="s">
        <v>15</v>
      </c>
      <c r="F5" s="9">
        <v>42.01</v>
      </c>
      <c r="G5" s="9">
        <v>42.01</v>
      </c>
      <c r="H5" s="40">
        <v>347.67</v>
      </c>
      <c r="I5" s="7" t="s">
        <v>16</v>
      </c>
      <c r="J5" s="40">
        <f>G5+G6-H5</f>
        <v>742.23</v>
      </c>
    </row>
    <row r="6" spans="1:11" s="1" customFormat="1" ht="90" customHeight="1" x14ac:dyDescent="0.25">
      <c r="A6" s="8">
        <v>2</v>
      </c>
      <c r="B6" s="41"/>
      <c r="C6" s="7" t="s">
        <v>17</v>
      </c>
      <c r="D6" s="9" t="s">
        <v>18</v>
      </c>
      <c r="E6" s="9" t="s">
        <v>19</v>
      </c>
      <c r="F6" s="9">
        <v>1047.8900000000001</v>
      </c>
      <c r="G6" s="9">
        <v>1047.8900000000001</v>
      </c>
      <c r="H6" s="41"/>
      <c r="I6" s="9" t="s">
        <v>20</v>
      </c>
      <c r="J6" s="41"/>
    </row>
    <row r="7" spans="1:11" s="1" customFormat="1" ht="78" customHeight="1" x14ac:dyDescent="0.25">
      <c r="A7" s="8">
        <v>3</v>
      </c>
      <c r="B7" s="40" t="s">
        <v>21</v>
      </c>
      <c r="C7" s="7" t="s">
        <v>13</v>
      </c>
      <c r="D7" s="9" t="s">
        <v>14</v>
      </c>
      <c r="E7" s="9" t="s">
        <v>15</v>
      </c>
      <c r="F7" s="9">
        <v>428.6</v>
      </c>
      <c r="G7" s="1">
        <v>428.6</v>
      </c>
      <c r="H7" s="9">
        <v>134.66380000000001</v>
      </c>
      <c r="I7" s="9"/>
      <c r="J7" s="40">
        <f>G7+G8-H7-H8</f>
        <v>659.27620000000002</v>
      </c>
    </row>
    <row r="8" spans="1:11" s="1" customFormat="1" ht="81" customHeight="1" x14ac:dyDescent="0.25">
      <c r="A8" s="8">
        <v>4</v>
      </c>
      <c r="B8" s="41"/>
      <c r="C8" s="7" t="s">
        <v>17</v>
      </c>
      <c r="D8" s="9" t="s">
        <v>18</v>
      </c>
      <c r="E8" s="9" t="s">
        <v>19</v>
      </c>
      <c r="F8" s="9">
        <v>639.66</v>
      </c>
      <c r="G8" s="9">
        <v>639.66</v>
      </c>
      <c r="H8" s="9">
        <f>260+14.32</f>
        <v>274.32</v>
      </c>
      <c r="I8" s="21"/>
      <c r="J8" s="46"/>
    </row>
    <row r="9" spans="1:11" s="1" customFormat="1" ht="93" customHeight="1" x14ac:dyDescent="0.25">
      <c r="A9" s="8">
        <v>5</v>
      </c>
      <c r="B9" s="40" t="s">
        <v>22</v>
      </c>
      <c r="C9" s="7" t="s">
        <v>13</v>
      </c>
      <c r="D9" s="9" t="s">
        <v>14</v>
      </c>
      <c r="E9" s="9" t="s">
        <v>15</v>
      </c>
      <c r="F9" s="9">
        <v>16</v>
      </c>
      <c r="G9" s="9">
        <v>16</v>
      </c>
      <c r="H9" s="42">
        <v>300.37481200000002</v>
      </c>
      <c r="I9" s="45"/>
      <c r="J9" s="45">
        <f>G9+G10-H9</f>
        <v>426.01518799999997</v>
      </c>
    </row>
    <row r="10" spans="1:11" s="1" customFormat="1" ht="81" customHeight="1" x14ac:dyDescent="0.25">
      <c r="A10" s="8">
        <v>6</v>
      </c>
      <c r="B10" s="41"/>
      <c r="C10" s="7" t="s">
        <v>17</v>
      </c>
      <c r="D10" s="9" t="s">
        <v>18</v>
      </c>
      <c r="E10" s="9" t="s">
        <v>19</v>
      </c>
      <c r="F10" s="9">
        <v>710.39</v>
      </c>
      <c r="G10" s="9">
        <v>710.39</v>
      </c>
      <c r="H10" s="42"/>
      <c r="I10" s="45"/>
      <c r="J10" s="45"/>
      <c r="K10" s="24"/>
    </row>
    <row r="11" spans="1:11" s="1" customFormat="1" ht="111" customHeight="1" x14ac:dyDescent="0.25">
      <c r="A11" s="5">
        <v>7</v>
      </c>
      <c r="B11" s="5" t="s">
        <v>23</v>
      </c>
      <c r="C11" s="20" t="s">
        <v>13</v>
      </c>
      <c r="D11" s="21" t="s">
        <v>14</v>
      </c>
      <c r="E11" s="21" t="s">
        <v>15</v>
      </c>
      <c r="F11" s="21">
        <v>114.87</v>
      </c>
      <c r="G11" s="1">
        <v>114.87</v>
      </c>
      <c r="H11" s="22">
        <f>32.518008+46.2</f>
        <v>78.718007999999998</v>
      </c>
      <c r="I11" s="9"/>
      <c r="J11" s="9">
        <f>F11-H11</f>
        <v>36.151992000000007</v>
      </c>
      <c r="K11" s="25"/>
    </row>
    <row r="12" spans="1:11" ht="82" customHeight="1" x14ac:dyDescent="0.25">
      <c r="A12" s="39">
        <v>8</v>
      </c>
      <c r="B12" s="39" t="s">
        <v>24</v>
      </c>
      <c r="C12" s="7" t="s">
        <v>13</v>
      </c>
      <c r="D12" s="9" t="s">
        <v>14</v>
      </c>
      <c r="E12" s="9" t="s">
        <v>15</v>
      </c>
      <c r="F12" s="16">
        <v>276.91000000000003</v>
      </c>
      <c r="G12" s="16">
        <v>276.91000000000003</v>
      </c>
      <c r="H12" s="43">
        <v>179.45359999999999</v>
      </c>
      <c r="I12" s="39"/>
      <c r="J12" s="39">
        <f>G12+G13-H12</f>
        <v>199.51640000000003</v>
      </c>
      <c r="K12" s="26"/>
    </row>
    <row r="13" spans="1:11" ht="94" customHeight="1" x14ac:dyDescent="0.25">
      <c r="A13" s="39"/>
      <c r="B13" s="39"/>
      <c r="C13" s="7" t="s">
        <v>17</v>
      </c>
      <c r="D13" s="9" t="s">
        <v>18</v>
      </c>
      <c r="E13" s="9" t="s">
        <v>19</v>
      </c>
      <c r="F13" s="16">
        <v>102.06</v>
      </c>
      <c r="G13" s="16">
        <v>102.06</v>
      </c>
      <c r="H13" s="44"/>
      <c r="I13" s="39"/>
      <c r="J13" s="39"/>
      <c r="K13" s="26"/>
    </row>
  </sheetData>
  <mergeCells count="16">
    <mergeCell ref="A2:J2"/>
    <mergeCell ref="I3:J3"/>
    <mergeCell ref="A12:A13"/>
    <mergeCell ref="B5:B6"/>
    <mergeCell ref="B7:B8"/>
    <mergeCell ref="B9:B10"/>
    <mergeCell ref="B12:B13"/>
    <mergeCell ref="H5:H6"/>
    <mergeCell ref="H9:H10"/>
    <mergeCell ref="H12:H13"/>
    <mergeCell ref="I9:I10"/>
    <mergeCell ref="I12:I13"/>
    <mergeCell ref="J5:J6"/>
    <mergeCell ref="J7:J8"/>
    <mergeCell ref="J9:J10"/>
    <mergeCell ref="J12:J13"/>
  </mergeCells>
  <phoneticPr fontId="6" type="noConversion"/>
  <pageMargins left="0.75138888888888899" right="0.75138888888888899" top="1" bottom="1" header="0.5" footer="0.5"/>
  <pageSetup paperSize="9" orientation="landscape"/>
  <ignoredErrors>
    <ignoredError sqref="J7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workbookViewId="0">
      <selection activeCell="C19" sqref="C19"/>
    </sheetView>
  </sheetViews>
  <sheetFormatPr defaultColWidth="9" defaultRowHeight="14" x14ac:dyDescent="0.25"/>
  <cols>
    <col min="1" max="1" width="6" customWidth="1"/>
    <col min="2" max="2" width="16.90625" customWidth="1"/>
    <col min="3" max="3" width="30.08984375" customWidth="1"/>
    <col min="4" max="4" width="17.08984375" customWidth="1"/>
    <col min="5" max="6" width="15.453125" customWidth="1"/>
    <col min="7" max="7" width="12.08984375" customWidth="1"/>
    <col min="8" max="8" width="17.26953125" customWidth="1"/>
    <col min="10" max="10" width="11.453125"/>
    <col min="12" max="12" width="16.08984375" customWidth="1"/>
  </cols>
  <sheetData>
    <row r="1" spans="1:8" ht="25" customHeight="1" x14ac:dyDescent="0.25">
      <c r="A1" s="11" t="s">
        <v>221</v>
      </c>
      <c r="B1" s="11"/>
    </row>
    <row r="2" spans="1:8" ht="29" x14ac:dyDescent="0.25">
      <c r="A2" s="36" t="s">
        <v>25</v>
      </c>
      <c r="B2" s="36"/>
      <c r="C2" s="36"/>
      <c r="D2" s="36"/>
      <c r="E2" s="36"/>
      <c r="F2" s="36"/>
      <c r="G2" s="36"/>
      <c r="H2" s="36"/>
    </row>
    <row r="3" spans="1:8" ht="29" x14ac:dyDescent="0.25">
      <c r="A3" s="4"/>
      <c r="B3" s="4"/>
      <c r="C3" s="4"/>
      <c r="D3" s="4"/>
      <c r="E3" s="4"/>
      <c r="F3" s="4"/>
      <c r="G3" s="50" t="s">
        <v>145</v>
      </c>
      <c r="H3" s="37"/>
    </row>
    <row r="4" spans="1:8" s="10" customFormat="1" ht="36" customHeight="1" x14ac:dyDescent="0.25">
      <c r="A4" s="12" t="s">
        <v>2</v>
      </c>
      <c r="B4" s="12" t="s">
        <v>26</v>
      </c>
      <c r="C4" s="12"/>
      <c r="D4" s="12" t="s">
        <v>27</v>
      </c>
      <c r="E4" s="12" t="s">
        <v>28</v>
      </c>
      <c r="F4" s="12" t="s">
        <v>29</v>
      </c>
      <c r="G4" s="12" t="s">
        <v>30</v>
      </c>
      <c r="H4" s="12" t="s">
        <v>31</v>
      </c>
    </row>
    <row r="5" spans="1:8" s="1" customFormat="1" ht="36" customHeight="1" x14ac:dyDescent="0.25">
      <c r="A5" s="23">
        <v>1</v>
      </c>
      <c r="B5" s="45" t="s">
        <v>12</v>
      </c>
      <c r="C5" s="7" t="s">
        <v>32</v>
      </c>
      <c r="D5" s="9" t="s">
        <v>33</v>
      </c>
      <c r="E5" s="9">
        <v>248257.9</v>
      </c>
      <c r="F5" s="7" t="s">
        <v>153</v>
      </c>
      <c r="G5" s="9"/>
      <c r="H5" s="9"/>
    </row>
    <row r="6" spans="1:8" s="1" customFormat="1" ht="36" customHeight="1" x14ac:dyDescent="0.25">
      <c r="A6" s="23">
        <v>2</v>
      </c>
      <c r="B6" s="45"/>
      <c r="C6" s="7" t="s">
        <v>35</v>
      </c>
      <c r="D6" s="9" t="s">
        <v>36</v>
      </c>
      <c r="E6" s="9">
        <v>83076</v>
      </c>
      <c r="F6" s="7" t="s">
        <v>154</v>
      </c>
      <c r="G6" s="9"/>
      <c r="H6" s="9"/>
    </row>
    <row r="7" spans="1:8" s="1" customFormat="1" ht="36" customHeight="1" x14ac:dyDescent="0.25">
      <c r="A7" s="23">
        <v>3</v>
      </c>
      <c r="B7" s="45"/>
      <c r="C7" s="7" t="s">
        <v>37</v>
      </c>
      <c r="D7" s="9" t="s">
        <v>38</v>
      </c>
      <c r="E7" s="9">
        <v>786336.32</v>
      </c>
      <c r="F7" s="7" t="s">
        <v>155</v>
      </c>
      <c r="G7" s="9"/>
      <c r="H7" s="9"/>
    </row>
    <row r="8" spans="1:8" s="1" customFormat="1" ht="36" customHeight="1" x14ac:dyDescent="0.25">
      <c r="A8" s="23">
        <v>4</v>
      </c>
      <c r="B8" s="45"/>
      <c r="C8" s="7" t="s">
        <v>37</v>
      </c>
      <c r="D8" s="9" t="s">
        <v>39</v>
      </c>
      <c r="E8" s="9">
        <v>1965840.8</v>
      </c>
      <c r="F8" s="7" t="s">
        <v>155</v>
      </c>
      <c r="G8" s="9"/>
      <c r="H8" s="9"/>
    </row>
    <row r="9" spans="1:8" s="1" customFormat="1" ht="36" customHeight="1" x14ac:dyDescent="0.25">
      <c r="A9" s="23">
        <v>5</v>
      </c>
      <c r="B9" s="45"/>
      <c r="C9" s="7" t="s">
        <v>37</v>
      </c>
      <c r="D9" s="9" t="s">
        <v>40</v>
      </c>
      <c r="E9" s="9">
        <v>393168.16</v>
      </c>
      <c r="F9" s="7" t="s">
        <v>155</v>
      </c>
      <c r="G9" s="9"/>
      <c r="H9" s="9"/>
    </row>
    <row r="10" spans="1:8" s="1" customFormat="1" ht="27" customHeight="1" x14ac:dyDescent="0.25">
      <c r="A10" s="23">
        <v>6</v>
      </c>
      <c r="B10" s="45"/>
      <c r="C10" s="28" t="s">
        <v>41</v>
      </c>
      <c r="D10" s="9"/>
      <c r="E10" s="13">
        <f>SUM(E5:E9)</f>
        <v>3476679.18</v>
      </c>
      <c r="F10" s="7"/>
      <c r="G10" s="28">
        <f>10899000-E10</f>
        <v>7422320.8200000003</v>
      </c>
      <c r="H10" s="9"/>
    </row>
    <row r="11" spans="1:8" s="1" customFormat="1" ht="27" customHeight="1" x14ac:dyDescent="0.25">
      <c r="A11" s="23">
        <v>7</v>
      </c>
      <c r="B11" s="45" t="s">
        <v>21</v>
      </c>
      <c r="C11" s="7" t="s">
        <v>42</v>
      </c>
      <c r="D11" s="9" t="s">
        <v>43</v>
      </c>
      <c r="E11" s="14">
        <v>78000</v>
      </c>
      <c r="F11" s="7" t="s">
        <v>153</v>
      </c>
      <c r="G11" s="9"/>
      <c r="H11" s="9"/>
    </row>
    <row r="12" spans="1:8" s="1" customFormat="1" ht="27" customHeight="1" x14ac:dyDescent="0.25">
      <c r="A12" s="23">
        <v>8</v>
      </c>
      <c r="B12" s="45"/>
      <c r="C12" s="7" t="s">
        <v>44</v>
      </c>
      <c r="D12" s="9" t="s">
        <v>43</v>
      </c>
      <c r="E12" s="14">
        <v>22598.6</v>
      </c>
      <c r="F12" s="7" t="s">
        <v>156</v>
      </c>
      <c r="G12" s="9"/>
      <c r="H12" s="9"/>
    </row>
    <row r="13" spans="1:8" ht="27" customHeight="1" x14ac:dyDescent="0.25">
      <c r="A13" s="23">
        <v>9</v>
      </c>
      <c r="B13" s="45"/>
      <c r="C13" s="7" t="s">
        <v>45</v>
      </c>
      <c r="D13" s="9" t="s">
        <v>46</v>
      </c>
      <c r="E13" s="14">
        <v>143200</v>
      </c>
      <c r="F13" s="7" t="s">
        <v>157</v>
      </c>
      <c r="G13" s="16"/>
      <c r="H13" s="16"/>
    </row>
    <row r="14" spans="1:8" ht="27" customHeight="1" x14ac:dyDescent="0.25">
      <c r="A14" s="23">
        <v>10</v>
      </c>
      <c r="B14" s="45"/>
      <c r="C14" s="7" t="s">
        <v>47</v>
      </c>
      <c r="D14" s="9" t="s">
        <v>46</v>
      </c>
      <c r="E14" s="14">
        <v>15</v>
      </c>
      <c r="F14" s="7" t="s">
        <v>158</v>
      </c>
      <c r="G14" s="16"/>
      <c r="H14" s="16"/>
    </row>
    <row r="15" spans="1:8" ht="27" customHeight="1" x14ac:dyDescent="0.25">
      <c r="A15" s="23">
        <v>11</v>
      </c>
      <c r="B15" s="45"/>
      <c r="C15" s="7" t="s">
        <v>48</v>
      </c>
      <c r="D15" s="9" t="s">
        <v>49</v>
      </c>
      <c r="E15" s="14">
        <v>51000</v>
      </c>
      <c r="F15" s="7" t="s">
        <v>159</v>
      </c>
      <c r="G15" s="16"/>
      <c r="H15" s="16"/>
    </row>
    <row r="16" spans="1:8" ht="27" customHeight="1" x14ac:dyDescent="0.25">
      <c r="A16" s="23">
        <v>12</v>
      </c>
      <c r="B16" s="45"/>
      <c r="C16" s="7" t="s">
        <v>47</v>
      </c>
      <c r="D16" s="9" t="s">
        <v>49</v>
      </c>
      <c r="E16" s="14">
        <v>10</v>
      </c>
      <c r="F16" s="7" t="s">
        <v>155</v>
      </c>
      <c r="G16" s="16"/>
      <c r="H16" s="16"/>
    </row>
    <row r="17" spans="1:8" ht="27" customHeight="1" x14ac:dyDescent="0.25">
      <c r="A17" s="23">
        <v>13</v>
      </c>
      <c r="B17" s="45"/>
      <c r="C17" s="7" t="s">
        <v>50</v>
      </c>
      <c r="D17" s="9" t="s">
        <v>51</v>
      </c>
      <c r="E17" s="14">
        <v>6000</v>
      </c>
      <c r="F17" s="7" t="s">
        <v>160</v>
      </c>
      <c r="G17" s="16"/>
      <c r="H17" s="16"/>
    </row>
    <row r="18" spans="1:8" ht="27" customHeight="1" x14ac:dyDescent="0.25">
      <c r="A18" s="23">
        <v>14</v>
      </c>
      <c r="B18" s="45"/>
      <c r="C18" s="7" t="s">
        <v>52</v>
      </c>
      <c r="D18" s="9" t="s">
        <v>53</v>
      </c>
      <c r="E18" s="14">
        <v>800000</v>
      </c>
      <c r="F18" s="7" t="s">
        <v>158</v>
      </c>
      <c r="G18" s="16"/>
      <c r="H18" s="16"/>
    </row>
    <row r="19" spans="1:8" ht="27" customHeight="1" x14ac:dyDescent="0.25">
      <c r="A19" s="23">
        <v>15</v>
      </c>
      <c r="B19" s="45"/>
      <c r="C19" s="7" t="s">
        <v>52</v>
      </c>
      <c r="D19" s="9" t="s">
        <v>54</v>
      </c>
      <c r="E19" s="14">
        <v>200000</v>
      </c>
      <c r="F19" s="7" t="s">
        <v>155</v>
      </c>
      <c r="G19" s="16"/>
      <c r="H19" s="16"/>
    </row>
    <row r="20" spans="1:8" ht="27" customHeight="1" x14ac:dyDescent="0.25">
      <c r="A20" s="23">
        <v>16</v>
      </c>
      <c r="B20" s="45"/>
      <c r="C20" s="7" t="s">
        <v>55</v>
      </c>
      <c r="D20" s="9" t="s">
        <v>56</v>
      </c>
      <c r="E20" s="14">
        <v>15</v>
      </c>
      <c r="F20" s="7" t="s">
        <v>152</v>
      </c>
      <c r="G20" s="16"/>
      <c r="H20" s="16"/>
    </row>
    <row r="21" spans="1:8" ht="27" customHeight="1" x14ac:dyDescent="0.25">
      <c r="A21" s="23">
        <v>17</v>
      </c>
      <c r="B21" s="45"/>
      <c r="C21" s="7" t="s">
        <v>57</v>
      </c>
      <c r="D21" s="9" t="s">
        <v>56</v>
      </c>
      <c r="E21" s="14">
        <v>11000</v>
      </c>
      <c r="F21" s="7" t="s">
        <v>152</v>
      </c>
      <c r="G21" s="16"/>
      <c r="H21" s="16"/>
    </row>
    <row r="22" spans="1:8" ht="27" customHeight="1" x14ac:dyDescent="0.25">
      <c r="A22" s="23">
        <v>18</v>
      </c>
      <c r="B22" s="45"/>
      <c r="C22" s="7" t="s">
        <v>58</v>
      </c>
      <c r="D22" s="9" t="s">
        <v>56</v>
      </c>
      <c r="E22" s="14">
        <v>3000</v>
      </c>
      <c r="F22" s="7" t="s">
        <v>155</v>
      </c>
      <c r="G22" s="16"/>
      <c r="H22" s="16"/>
    </row>
    <row r="23" spans="1:8" ht="27" customHeight="1" x14ac:dyDescent="0.25">
      <c r="A23" s="23">
        <v>19</v>
      </c>
      <c r="B23" s="45"/>
      <c r="C23" s="7" t="s">
        <v>59</v>
      </c>
      <c r="D23" s="23">
        <v>2019.7</v>
      </c>
      <c r="E23" s="14">
        <v>25000</v>
      </c>
      <c r="F23" s="7" t="s">
        <v>161</v>
      </c>
      <c r="G23" s="16"/>
      <c r="H23" s="16" t="s">
        <v>60</v>
      </c>
    </row>
    <row r="24" spans="1:8" ht="27" customHeight="1" x14ac:dyDescent="0.25">
      <c r="A24" s="23">
        <v>20</v>
      </c>
      <c r="B24" s="45"/>
      <c r="C24" s="7" t="s">
        <v>61</v>
      </c>
      <c r="D24" s="23">
        <v>2019.7</v>
      </c>
      <c r="E24" s="14">
        <v>150000</v>
      </c>
      <c r="F24" s="7" t="s">
        <v>161</v>
      </c>
      <c r="G24" s="16"/>
      <c r="H24" s="16" t="s">
        <v>60</v>
      </c>
    </row>
    <row r="25" spans="1:8" ht="27" customHeight="1" x14ac:dyDescent="0.25">
      <c r="A25" s="23">
        <v>21</v>
      </c>
      <c r="B25" s="45"/>
      <c r="C25" s="7" t="s">
        <v>62</v>
      </c>
      <c r="D25" s="23">
        <v>2019.8</v>
      </c>
      <c r="E25" s="14">
        <v>2600000</v>
      </c>
      <c r="F25" s="7" t="s">
        <v>155</v>
      </c>
      <c r="G25" s="16"/>
      <c r="H25" s="16"/>
    </row>
    <row r="26" spans="1:8" ht="28" customHeight="1" x14ac:dyDescent="0.25">
      <c r="A26" s="23">
        <v>22</v>
      </c>
      <c r="B26" s="45"/>
      <c r="C26" s="29" t="s">
        <v>41</v>
      </c>
      <c r="D26" s="16"/>
      <c r="E26" s="15">
        <f>SUM(E11:E25)</f>
        <v>4089838.6</v>
      </c>
      <c r="F26" s="7"/>
      <c r="G26" s="15">
        <f>10682600-E26</f>
        <v>6592761.4000000004</v>
      </c>
      <c r="H26" s="16"/>
    </row>
    <row r="27" spans="1:8" ht="28" customHeight="1" x14ac:dyDescent="0.25">
      <c r="A27" s="23">
        <v>23</v>
      </c>
      <c r="B27" s="39" t="s">
        <v>22</v>
      </c>
      <c r="C27" s="16" t="s">
        <v>63</v>
      </c>
      <c r="D27" s="16" t="s">
        <v>64</v>
      </c>
      <c r="E27" s="16">
        <v>8697</v>
      </c>
      <c r="F27" s="7" t="s">
        <v>162</v>
      </c>
      <c r="G27" s="16"/>
      <c r="H27" s="16"/>
    </row>
    <row r="28" spans="1:8" ht="28" customHeight="1" x14ac:dyDescent="0.25">
      <c r="A28" s="23">
        <v>24</v>
      </c>
      <c r="B28" s="39"/>
      <c r="C28" s="16" t="s">
        <v>34</v>
      </c>
      <c r="D28" s="16" t="s">
        <v>64</v>
      </c>
      <c r="E28" s="16">
        <v>100365</v>
      </c>
      <c r="F28" s="7" t="s">
        <v>151</v>
      </c>
      <c r="G28" s="16"/>
      <c r="H28" s="16"/>
    </row>
    <row r="29" spans="1:8" ht="28" customHeight="1" x14ac:dyDescent="0.25">
      <c r="A29" s="23">
        <v>25</v>
      </c>
      <c r="B29" s="39"/>
      <c r="C29" s="16" t="s">
        <v>65</v>
      </c>
      <c r="D29" s="16" t="s">
        <v>66</v>
      </c>
      <c r="E29" s="16">
        <v>9000</v>
      </c>
      <c r="F29" s="7" t="s">
        <v>163</v>
      </c>
      <c r="G29" s="16"/>
      <c r="H29" s="16"/>
    </row>
    <row r="30" spans="1:8" ht="28" customHeight="1" x14ac:dyDescent="0.25">
      <c r="A30" s="23">
        <v>26</v>
      </c>
      <c r="B30" s="39"/>
      <c r="C30" s="16" t="s">
        <v>67</v>
      </c>
      <c r="D30" s="16" t="s">
        <v>68</v>
      </c>
      <c r="E30" s="16">
        <v>780000</v>
      </c>
      <c r="F30" s="7" t="s">
        <v>158</v>
      </c>
      <c r="G30" s="16"/>
      <c r="H30" s="16"/>
    </row>
    <row r="31" spans="1:8" ht="28" customHeight="1" x14ac:dyDescent="0.25">
      <c r="A31" s="23">
        <v>27</v>
      </c>
      <c r="B31" s="39"/>
      <c r="C31" s="16" t="s">
        <v>59</v>
      </c>
      <c r="D31" s="16" t="s">
        <v>69</v>
      </c>
      <c r="E31" s="16">
        <v>12000</v>
      </c>
      <c r="F31" s="7" t="s">
        <v>155</v>
      </c>
      <c r="G31" s="16"/>
      <c r="H31" s="16"/>
    </row>
    <row r="32" spans="1:8" ht="28" customHeight="1" x14ac:dyDescent="0.25">
      <c r="A32" s="23">
        <v>28</v>
      </c>
      <c r="B32" s="39"/>
      <c r="C32" s="16" t="s">
        <v>70</v>
      </c>
      <c r="D32" s="16" t="s">
        <v>71</v>
      </c>
      <c r="E32" s="16">
        <v>8900</v>
      </c>
      <c r="F32" s="7" t="s">
        <v>164</v>
      </c>
      <c r="G32" s="16"/>
      <c r="H32" s="16"/>
    </row>
    <row r="33" spans="1:8" ht="28" customHeight="1" x14ac:dyDescent="0.25">
      <c r="A33" s="23">
        <v>29</v>
      </c>
      <c r="B33" s="39"/>
      <c r="C33" s="16" t="s">
        <v>72</v>
      </c>
      <c r="D33" s="16" t="s">
        <v>73</v>
      </c>
      <c r="E33" s="16">
        <v>2084786.12</v>
      </c>
      <c r="F33" s="7" t="s">
        <v>152</v>
      </c>
      <c r="G33" s="16"/>
      <c r="H33" s="16"/>
    </row>
    <row r="34" spans="1:8" ht="28" customHeight="1" x14ac:dyDescent="0.25">
      <c r="A34" s="23">
        <v>30</v>
      </c>
      <c r="B34" s="39"/>
      <c r="C34" s="30" t="s">
        <v>146</v>
      </c>
      <c r="D34" s="16"/>
      <c r="E34" s="15">
        <f>SUM(E27:E33)</f>
        <v>3003748.12</v>
      </c>
      <c r="F34" s="7"/>
      <c r="G34" s="15">
        <f>160000+7103900-F34</f>
        <v>7263900</v>
      </c>
      <c r="H34" s="16"/>
    </row>
    <row r="35" spans="1:8" ht="28" customHeight="1" x14ac:dyDescent="0.25">
      <c r="A35" s="23">
        <v>31</v>
      </c>
      <c r="B35" s="39" t="s">
        <v>23</v>
      </c>
      <c r="C35" s="16" t="s">
        <v>74</v>
      </c>
      <c r="D35" s="16" t="s">
        <v>75</v>
      </c>
      <c r="E35" s="16">
        <v>90000</v>
      </c>
      <c r="F35" s="7" t="s">
        <v>159</v>
      </c>
      <c r="G35" s="16"/>
      <c r="H35" s="16"/>
    </row>
    <row r="36" spans="1:8" ht="28" customHeight="1" x14ac:dyDescent="0.25">
      <c r="A36" s="23">
        <v>32</v>
      </c>
      <c r="B36" s="39"/>
      <c r="C36" s="17" t="s">
        <v>76</v>
      </c>
      <c r="D36" s="16" t="s">
        <v>77</v>
      </c>
      <c r="E36" s="16">
        <v>360000</v>
      </c>
      <c r="F36" s="7" t="s">
        <v>155</v>
      </c>
      <c r="G36" s="16"/>
      <c r="H36" s="16"/>
    </row>
    <row r="37" spans="1:8" ht="28" customHeight="1" x14ac:dyDescent="0.25">
      <c r="A37" s="23">
        <v>33</v>
      </c>
      <c r="B37" s="39"/>
      <c r="C37" s="16" t="s">
        <v>78</v>
      </c>
      <c r="D37" s="16" t="s">
        <v>79</v>
      </c>
      <c r="E37" s="16">
        <v>12000</v>
      </c>
      <c r="F37" s="7" t="s">
        <v>154</v>
      </c>
      <c r="G37" s="16"/>
      <c r="H37" s="16"/>
    </row>
    <row r="38" spans="1:8" ht="28" customHeight="1" x14ac:dyDescent="0.25">
      <c r="A38" s="23">
        <v>34</v>
      </c>
      <c r="B38" s="39"/>
      <c r="C38" s="17" t="s">
        <v>76</v>
      </c>
      <c r="D38" s="16" t="s">
        <v>80</v>
      </c>
      <c r="E38" s="16">
        <v>293280.08</v>
      </c>
      <c r="F38" s="7" t="s">
        <v>155</v>
      </c>
      <c r="G38" s="16"/>
      <c r="H38" s="16"/>
    </row>
    <row r="39" spans="1:8" ht="28" customHeight="1" x14ac:dyDescent="0.25">
      <c r="A39" s="23">
        <v>35</v>
      </c>
      <c r="B39" s="39"/>
      <c r="C39" s="16" t="s">
        <v>81</v>
      </c>
      <c r="D39" s="16" t="s">
        <v>82</v>
      </c>
      <c r="E39" s="16">
        <v>13900</v>
      </c>
      <c r="F39" s="7" t="s">
        <v>164</v>
      </c>
      <c r="G39" s="16"/>
      <c r="H39" s="16"/>
    </row>
    <row r="40" spans="1:8" ht="28" customHeight="1" x14ac:dyDescent="0.25">
      <c r="A40" s="23">
        <v>36</v>
      </c>
      <c r="B40" s="39"/>
      <c r="C40" s="16" t="s">
        <v>83</v>
      </c>
      <c r="D40" s="16" t="s">
        <v>84</v>
      </c>
      <c r="E40" s="16">
        <v>18000</v>
      </c>
      <c r="F40" s="7" t="s">
        <v>152</v>
      </c>
      <c r="G40" s="16"/>
      <c r="H40" s="16"/>
    </row>
    <row r="41" spans="1:8" ht="21" customHeight="1" x14ac:dyDescent="0.25">
      <c r="A41" s="23">
        <v>37</v>
      </c>
      <c r="B41" s="39"/>
      <c r="C41" s="30" t="s">
        <v>147</v>
      </c>
      <c r="D41" s="29"/>
      <c r="E41" s="29">
        <f>SUM(E35:E40)</f>
        <v>787180.08000000007</v>
      </c>
      <c r="F41" s="7"/>
      <c r="G41" s="29">
        <f>1148700-F41</f>
        <v>1148700</v>
      </c>
      <c r="H41" s="16"/>
    </row>
    <row r="42" spans="1:8" ht="30" customHeight="1" x14ac:dyDescent="0.25">
      <c r="A42" s="23">
        <v>38</v>
      </c>
      <c r="B42" s="47" t="s">
        <v>24</v>
      </c>
      <c r="C42" s="17" t="s">
        <v>85</v>
      </c>
      <c r="D42" s="16" t="s">
        <v>86</v>
      </c>
      <c r="E42" s="18">
        <v>88243.6</v>
      </c>
      <c r="F42" s="7" t="s">
        <v>165</v>
      </c>
      <c r="G42" s="16"/>
      <c r="H42" s="16"/>
    </row>
    <row r="43" spans="1:8" ht="30" customHeight="1" x14ac:dyDescent="0.25">
      <c r="A43" s="23">
        <v>39</v>
      </c>
      <c r="B43" s="48"/>
      <c r="C43" s="17" t="s">
        <v>87</v>
      </c>
      <c r="D43" s="16" t="s">
        <v>88</v>
      </c>
      <c r="E43" s="18">
        <v>6000</v>
      </c>
      <c r="F43" s="7" t="s">
        <v>166</v>
      </c>
      <c r="G43" s="16"/>
      <c r="H43" s="16"/>
    </row>
    <row r="44" spans="1:8" ht="30" customHeight="1" x14ac:dyDescent="0.25">
      <c r="A44" s="23">
        <v>40</v>
      </c>
      <c r="B44" s="48"/>
      <c r="C44" s="17" t="s">
        <v>87</v>
      </c>
      <c r="D44" s="16" t="s">
        <v>89</v>
      </c>
      <c r="E44" s="18">
        <v>24000</v>
      </c>
      <c r="F44" s="7" t="s">
        <v>167</v>
      </c>
      <c r="G44" s="16"/>
      <c r="H44" s="16"/>
    </row>
    <row r="45" spans="1:8" ht="32" customHeight="1" x14ac:dyDescent="0.25">
      <c r="A45" s="23">
        <v>41</v>
      </c>
      <c r="B45" s="48"/>
      <c r="C45" s="17" t="s">
        <v>90</v>
      </c>
      <c r="D45" s="16" t="s">
        <v>91</v>
      </c>
      <c r="E45" s="18">
        <v>50000</v>
      </c>
      <c r="F45" s="7" t="s">
        <v>168</v>
      </c>
      <c r="G45" s="16"/>
      <c r="H45" s="16"/>
    </row>
    <row r="46" spans="1:8" ht="37" customHeight="1" x14ac:dyDescent="0.25">
      <c r="A46" s="23">
        <v>42</v>
      </c>
      <c r="B46" s="48"/>
      <c r="C46" s="17" t="s">
        <v>92</v>
      </c>
      <c r="D46" s="16" t="s">
        <v>93</v>
      </c>
      <c r="E46" s="18">
        <v>25000</v>
      </c>
      <c r="F46" s="7" t="s">
        <v>169</v>
      </c>
      <c r="G46" s="16"/>
      <c r="H46" s="16"/>
    </row>
    <row r="47" spans="1:8" ht="42" x14ac:dyDescent="0.25">
      <c r="A47" s="23">
        <v>43</v>
      </c>
      <c r="B47" s="48"/>
      <c r="C47" s="17" t="s">
        <v>94</v>
      </c>
      <c r="D47" s="16" t="s">
        <v>95</v>
      </c>
      <c r="E47" s="18">
        <v>80000</v>
      </c>
      <c r="F47" s="7" t="s">
        <v>170</v>
      </c>
      <c r="G47" s="16"/>
      <c r="H47" s="16"/>
    </row>
    <row r="48" spans="1:8" ht="28" x14ac:dyDescent="0.25">
      <c r="A48" s="23">
        <v>44</v>
      </c>
      <c r="B48" s="48"/>
      <c r="C48" s="17" t="s">
        <v>96</v>
      </c>
      <c r="D48" s="16" t="s">
        <v>97</v>
      </c>
      <c r="E48" s="18">
        <v>61000</v>
      </c>
      <c r="F48" s="7" t="s">
        <v>171</v>
      </c>
      <c r="G48" s="16"/>
      <c r="H48" s="16"/>
    </row>
    <row r="49" spans="1:8" ht="30" customHeight="1" x14ac:dyDescent="0.25">
      <c r="A49" s="23">
        <v>45</v>
      </c>
      <c r="B49" s="48"/>
      <c r="C49" s="17" t="s">
        <v>98</v>
      </c>
      <c r="D49" s="17" t="s">
        <v>99</v>
      </c>
      <c r="E49" s="19">
        <v>39000</v>
      </c>
      <c r="F49" s="7" t="s">
        <v>172</v>
      </c>
      <c r="G49" s="17"/>
      <c r="H49" s="17"/>
    </row>
    <row r="50" spans="1:8" ht="28" x14ac:dyDescent="0.25">
      <c r="A50" s="23">
        <v>46</v>
      </c>
      <c r="B50" s="48"/>
      <c r="C50" s="17" t="s">
        <v>100</v>
      </c>
      <c r="D50" s="17" t="s">
        <v>101</v>
      </c>
      <c r="E50" s="19">
        <v>7000</v>
      </c>
      <c r="F50" s="7" t="s">
        <v>150</v>
      </c>
      <c r="G50" s="17"/>
      <c r="H50" s="17"/>
    </row>
    <row r="51" spans="1:8" ht="28" x14ac:dyDescent="0.25">
      <c r="A51" s="23">
        <v>47</v>
      </c>
      <c r="B51" s="48"/>
      <c r="C51" s="17" t="s">
        <v>102</v>
      </c>
      <c r="D51" s="17" t="s">
        <v>103</v>
      </c>
      <c r="E51" s="19">
        <v>8000</v>
      </c>
      <c r="F51" s="7" t="s">
        <v>160</v>
      </c>
      <c r="G51" s="17"/>
      <c r="H51" s="17"/>
    </row>
    <row r="52" spans="1:8" ht="28" x14ac:dyDescent="0.25">
      <c r="A52" s="23">
        <v>48</v>
      </c>
      <c r="B52" s="48"/>
      <c r="C52" s="17" t="s">
        <v>104</v>
      </c>
      <c r="D52" s="17" t="s">
        <v>105</v>
      </c>
      <c r="E52" s="19">
        <v>131175</v>
      </c>
      <c r="F52" s="7" t="s">
        <v>152</v>
      </c>
      <c r="G52" s="17"/>
      <c r="H52" s="17"/>
    </row>
    <row r="53" spans="1:8" ht="28" x14ac:dyDescent="0.25">
      <c r="A53" s="23">
        <v>49</v>
      </c>
      <c r="B53" s="48"/>
      <c r="C53" s="17" t="s">
        <v>106</v>
      </c>
      <c r="D53" s="17" t="s">
        <v>107</v>
      </c>
      <c r="E53" s="19">
        <v>205000</v>
      </c>
      <c r="F53" s="7" t="s">
        <v>152</v>
      </c>
      <c r="G53" s="17"/>
      <c r="H53" s="17"/>
    </row>
    <row r="54" spans="1:8" ht="28" x14ac:dyDescent="0.25">
      <c r="A54" s="23">
        <v>50</v>
      </c>
      <c r="B54" s="48"/>
      <c r="C54" s="17" t="s">
        <v>108</v>
      </c>
      <c r="D54" s="17" t="s">
        <v>109</v>
      </c>
      <c r="E54" s="19">
        <v>8580</v>
      </c>
      <c r="F54" s="7" t="s">
        <v>173</v>
      </c>
      <c r="G54" s="17"/>
      <c r="H54" s="17"/>
    </row>
    <row r="55" spans="1:8" ht="28" x14ac:dyDescent="0.25">
      <c r="A55" s="23">
        <v>51</v>
      </c>
      <c r="B55" s="48"/>
      <c r="C55" s="17" t="s">
        <v>110</v>
      </c>
      <c r="D55" s="17" t="s">
        <v>82</v>
      </c>
      <c r="E55" s="19">
        <v>8100</v>
      </c>
      <c r="F55" s="7" t="s">
        <v>154</v>
      </c>
      <c r="G55" s="17"/>
      <c r="H55" s="17"/>
    </row>
    <row r="56" spans="1:8" ht="48" customHeight="1" x14ac:dyDescent="0.25">
      <c r="A56" s="23">
        <v>52</v>
      </c>
      <c r="B56" s="48"/>
      <c r="C56" s="17" t="s">
        <v>111</v>
      </c>
      <c r="D56" s="17" t="s">
        <v>112</v>
      </c>
      <c r="E56" s="19">
        <v>391337.4</v>
      </c>
      <c r="F56" s="7" t="s">
        <v>155</v>
      </c>
      <c r="G56" s="17"/>
      <c r="H56" s="17" t="s">
        <v>113</v>
      </c>
    </row>
    <row r="57" spans="1:8" ht="28" x14ac:dyDescent="0.25">
      <c r="A57" s="23">
        <v>53</v>
      </c>
      <c r="B57" s="48"/>
      <c r="C57" s="17" t="s">
        <v>114</v>
      </c>
      <c r="D57" s="17" t="s">
        <v>115</v>
      </c>
      <c r="E57" s="19">
        <v>4000</v>
      </c>
      <c r="F57" s="7" t="s">
        <v>154</v>
      </c>
      <c r="G57" s="17"/>
      <c r="H57" s="17"/>
    </row>
    <row r="58" spans="1:8" ht="28" x14ac:dyDescent="0.25">
      <c r="A58" s="23">
        <v>54</v>
      </c>
      <c r="B58" s="48"/>
      <c r="C58" s="17" t="s">
        <v>116</v>
      </c>
      <c r="D58" s="17" t="s">
        <v>117</v>
      </c>
      <c r="E58" s="19">
        <v>36500</v>
      </c>
      <c r="F58" s="7" t="s">
        <v>153</v>
      </c>
      <c r="G58" s="17"/>
      <c r="H58" s="17"/>
    </row>
    <row r="59" spans="1:8" ht="28" x14ac:dyDescent="0.25">
      <c r="A59" s="23">
        <v>55</v>
      </c>
      <c r="B59" s="48"/>
      <c r="C59" s="17" t="s">
        <v>118</v>
      </c>
      <c r="D59" s="17" t="s">
        <v>119</v>
      </c>
      <c r="E59" s="19">
        <v>21600</v>
      </c>
      <c r="F59" s="7" t="s">
        <v>155</v>
      </c>
      <c r="G59" s="17"/>
      <c r="H59" s="17"/>
    </row>
    <row r="60" spans="1:8" ht="39" customHeight="1" x14ac:dyDescent="0.25">
      <c r="A60" s="23">
        <v>56</v>
      </c>
      <c r="B60" s="48"/>
      <c r="C60" s="17" t="s">
        <v>120</v>
      </c>
      <c r="D60" s="17" t="s">
        <v>121</v>
      </c>
      <c r="E60" s="19">
        <v>600000</v>
      </c>
      <c r="F60" s="7" t="s">
        <v>155</v>
      </c>
      <c r="G60" s="17"/>
      <c r="H60" s="31" t="s">
        <v>149</v>
      </c>
    </row>
    <row r="61" spans="1:8" ht="25.5" customHeight="1" x14ac:dyDescent="0.25">
      <c r="A61" s="23">
        <v>57</v>
      </c>
      <c r="B61" s="49"/>
      <c r="C61" s="29" t="s">
        <v>148</v>
      </c>
      <c r="D61" s="29"/>
      <c r="E61" s="29">
        <f>SUM(E42:E60)</f>
        <v>1794536</v>
      </c>
      <c r="F61" s="29"/>
      <c r="G61" s="29">
        <f>3789700-E61</f>
        <v>1995164</v>
      </c>
      <c r="H61" s="16"/>
    </row>
  </sheetData>
  <mergeCells count="7">
    <mergeCell ref="B27:B34"/>
    <mergeCell ref="B35:B41"/>
    <mergeCell ref="B42:B61"/>
    <mergeCell ref="A2:H2"/>
    <mergeCell ref="G3:H3"/>
    <mergeCell ref="B5:B10"/>
    <mergeCell ref="B11:B26"/>
  </mergeCells>
  <phoneticPr fontId="6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A2" sqref="A2:N2"/>
    </sheetView>
  </sheetViews>
  <sheetFormatPr defaultColWidth="9" defaultRowHeight="14" x14ac:dyDescent="0.25"/>
  <cols>
    <col min="1" max="2" width="8.08984375" style="2" customWidth="1"/>
    <col min="3" max="4" width="10.90625" customWidth="1"/>
    <col min="5" max="6" width="9" customWidth="1"/>
    <col min="7" max="7" width="12.6328125" customWidth="1"/>
  </cols>
  <sheetData>
    <row r="1" spans="1:14" ht="21" customHeight="1" x14ac:dyDescent="0.25">
      <c r="A1" s="3" t="s">
        <v>222</v>
      </c>
      <c r="B1" s="3"/>
    </row>
    <row r="2" spans="1:14" ht="36" customHeight="1" x14ac:dyDescent="0.25">
      <c r="A2" s="36" t="s">
        <v>122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</row>
    <row r="3" spans="1:14" s="1" customFormat="1" ht="99" customHeight="1" x14ac:dyDescent="0.25">
      <c r="A3" s="5" t="s">
        <v>2</v>
      </c>
      <c r="B3" s="6" t="s">
        <v>3</v>
      </c>
      <c r="C3" s="7" t="s">
        <v>123</v>
      </c>
      <c r="D3" s="7" t="s">
        <v>124</v>
      </c>
      <c r="E3" s="7" t="s">
        <v>123</v>
      </c>
      <c r="F3" s="7" t="s">
        <v>125</v>
      </c>
      <c r="G3" s="7" t="s">
        <v>126</v>
      </c>
      <c r="H3" s="7" t="s">
        <v>127</v>
      </c>
      <c r="I3" s="7" t="s">
        <v>128</v>
      </c>
      <c r="J3" s="7" t="s">
        <v>129</v>
      </c>
      <c r="K3" s="32" t="s">
        <v>219</v>
      </c>
      <c r="L3" s="7" t="s">
        <v>130</v>
      </c>
      <c r="M3" s="7" t="s">
        <v>131</v>
      </c>
      <c r="N3" s="7" t="s">
        <v>132</v>
      </c>
    </row>
    <row r="4" spans="1:14" s="1" customFormat="1" ht="38" customHeight="1" x14ac:dyDescent="0.25">
      <c r="A4" s="6">
        <v>1</v>
      </c>
      <c r="B4" s="54" t="s">
        <v>12</v>
      </c>
      <c r="C4" s="7" t="s">
        <v>133</v>
      </c>
      <c r="D4" s="7" t="s">
        <v>184</v>
      </c>
      <c r="E4" s="7" t="s">
        <v>20</v>
      </c>
      <c r="F4" s="33" t="s">
        <v>192</v>
      </c>
      <c r="G4" s="33" t="s">
        <v>189</v>
      </c>
      <c r="H4" s="23">
        <v>0</v>
      </c>
      <c r="I4" s="51" t="s">
        <v>217</v>
      </c>
      <c r="J4" s="51" t="s">
        <v>198</v>
      </c>
      <c r="K4" s="51" t="s">
        <v>218</v>
      </c>
      <c r="L4" s="51" t="s">
        <v>206</v>
      </c>
      <c r="M4" s="58" t="s">
        <v>203</v>
      </c>
      <c r="N4" s="51" t="s">
        <v>200</v>
      </c>
    </row>
    <row r="5" spans="1:14" s="1" customFormat="1" ht="38" customHeight="1" x14ac:dyDescent="0.25">
      <c r="A5" s="6">
        <v>2</v>
      </c>
      <c r="B5" s="55"/>
      <c r="C5" s="7" t="s">
        <v>134</v>
      </c>
      <c r="D5" s="7" t="s">
        <v>135</v>
      </c>
      <c r="E5" s="7" t="s">
        <v>20</v>
      </c>
      <c r="F5" s="33" t="s">
        <v>193</v>
      </c>
      <c r="G5" s="33" t="s">
        <v>189</v>
      </c>
      <c r="H5" s="23">
        <v>0</v>
      </c>
      <c r="I5" s="52"/>
      <c r="J5" s="52"/>
      <c r="K5" s="52"/>
      <c r="L5" s="52"/>
      <c r="M5" s="59"/>
      <c r="N5" s="52"/>
    </row>
    <row r="6" spans="1:14" s="1" customFormat="1" ht="39" customHeight="1" x14ac:dyDescent="0.25">
      <c r="A6" s="6">
        <v>3</v>
      </c>
      <c r="B6" s="55"/>
      <c r="C6" s="7" t="s">
        <v>136</v>
      </c>
      <c r="D6" s="7" t="s">
        <v>135</v>
      </c>
      <c r="E6" s="7" t="s">
        <v>20</v>
      </c>
      <c r="F6" s="33" t="s">
        <v>190</v>
      </c>
      <c r="G6" s="33" t="s">
        <v>189</v>
      </c>
      <c r="H6" s="23">
        <v>0</v>
      </c>
      <c r="I6" s="52"/>
      <c r="J6" s="52"/>
      <c r="K6" s="52"/>
      <c r="L6" s="52"/>
      <c r="M6" s="59"/>
      <c r="N6" s="52"/>
    </row>
    <row r="7" spans="1:14" ht="39" customHeight="1" x14ac:dyDescent="0.25">
      <c r="A7" s="6">
        <v>4</v>
      </c>
      <c r="B7" s="55"/>
      <c r="C7" s="7" t="s">
        <v>137</v>
      </c>
      <c r="D7" s="7" t="s">
        <v>138</v>
      </c>
      <c r="E7" s="7" t="s">
        <v>20</v>
      </c>
      <c r="F7" s="33" t="s">
        <v>191</v>
      </c>
      <c r="G7" s="33" t="s">
        <v>189</v>
      </c>
      <c r="H7" s="23">
        <v>0</v>
      </c>
      <c r="I7" s="52"/>
      <c r="J7" s="52"/>
      <c r="K7" s="52"/>
      <c r="L7" s="52"/>
      <c r="M7" s="59"/>
      <c r="N7" s="52"/>
    </row>
    <row r="8" spans="1:14" ht="39" customHeight="1" x14ac:dyDescent="0.25">
      <c r="A8" s="6">
        <v>5</v>
      </c>
      <c r="B8" s="55"/>
      <c r="C8" s="7" t="s">
        <v>139</v>
      </c>
      <c r="D8" s="7" t="s">
        <v>183</v>
      </c>
      <c r="E8" s="7" t="s">
        <v>20</v>
      </c>
      <c r="F8" s="33" t="s">
        <v>192</v>
      </c>
      <c r="G8" s="33" t="s">
        <v>189</v>
      </c>
      <c r="H8" s="23">
        <v>0</v>
      </c>
      <c r="I8" s="52"/>
      <c r="J8" s="52"/>
      <c r="K8" s="52"/>
      <c r="L8" s="52"/>
      <c r="M8" s="59"/>
      <c r="N8" s="52"/>
    </row>
    <row r="9" spans="1:14" ht="37.5" customHeight="1" x14ac:dyDescent="0.25">
      <c r="A9" s="6">
        <v>6</v>
      </c>
      <c r="B9" s="55"/>
      <c r="C9" s="7" t="s">
        <v>140</v>
      </c>
      <c r="D9" s="7" t="s">
        <v>138</v>
      </c>
      <c r="E9" s="7" t="s">
        <v>20</v>
      </c>
      <c r="F9" s="33" t="s">
        <v>194</v>
      </c>
      <c r="G9" s="33" t="s">
        <v>189</v>
      </c>
      <c r="H9" s="23">
        <v>0</v>
      </c>
      <c r="I9" s="52"/>
      <c r="J9" s="52"/>
      <c r="K9" s="52"/>
      <c r="L9" s="52"/>
      <c r="M9" s="59"/>
      <c r="N9" s="52"/>
    </row>
    <row r="10" spans="1:14" ht="37.5" customHeight="1" x14ac:dyDescent="0.25">
      <c r="A10" s="6">
        <v>7</v>
      </c>
      <c r="B10" s="56"/>
      <c r="C10" s="7" t="s">
        <v>141</v>
      </c>
      <c r="D10" s="7" t="s">
        <v>138</v>
      </c>
      <c r="E10" s="7" t="s">
        <v>20</v>
      </c>
      <c r="F10" s="33" t="s">
        <v>195</v>
      </c>
      <c r="G10" s="33" t="s">
        <v>189</v>
      </c>
      <c r="H10" s="23">
        <v>0</v>
      </c>
      <c r="I10" s="57"/>
      <c r="J10" s="57"/>
      <c r="K10" s="57"/>
      <c r="L10" s="57"/>
      <c r="M10" s="60"/>
      <c r="N10" s="57"/>
    </row>
    <row r="11" spans="1:14" ht="37.5" customHeight="1" x14ac:dyDescent="0.25">
      <c r="A11" s="6">
        <v>8</v>
      </c>
      <c r="B11" s="54" t="s">
        <v>21</v>
      </c>
      <c r="C11" s="7" t="s">
        <v>174</v>
      </c>
      <c r="D11" s="7" t="s">
        <v>183</v>
      </c>
      <c r="E11" s="7" t="s">
        <v>20</v>
      </c>
      <c r="F11" s="33" t="s">
        <v>190</v>
      </c>
      <c r="G11" s="33" t="s">
        <v>189</v>
      </c>
      <c r="H11" s="23">
        <v>0</v>
      </c>
      <c r="I11" s="51" t="s">
        <v>214</v>
      </c>
      <c r="J11" s="51" t="s">
        <v>215</v>
      </c>
      <c r="K11" s="51" t="s">
        <v>216</v>
      </c>
      <c r="L11" s="53" t="s">
        <v>207</v>
      </c>
      <c r="M11" s="58" t="s">
        <v>204</v>
      </c>
      <c r="N11" s="53" t="s">
        <v>201</v>
      </c>
    </row>
    <row r="12" spans="1:14" ht="37.5" customHeight="1" x14ac:dyDescent="0.25">
      <c r="A12" s="6">
        <v>9</v>
      </c>
      <c r="B12" s="55"/>
      <c r="C12" s="7" t="s">
        <v>175</v>
      </c>
      <c r="D12" s="7" t="s">
        <v>183</v>
      </c>
      <c r="E12" s="7" t="s">
        <v>186</v>
      </c>
      <c r="F12" s="33" t="s">
        <v>196</v>
      </c>
      <c r="G12" s="33" t="s">
        <v>189</v>
      </c>
      <c r="H12" s="23">
        <v>0</v>
      </c>
      <c r="I12" s="52"/>
      <c r="J12" s="52"/>
      <c r="K12" s="52"/>
      <c r="L12" s="48"/>
      <c r="M12" s="59"/>
      <c r="N12" s="48"/>
    </row>
    <row r="13" spans="1:14" ht="37.5" customHeight="1" x14ac:dyDescent="0.25">
      <c r="A13" s="6">
        <v>10</v>
      </c>
      <c r="B13" s="56"/>
      <c r="C13" s="7" t="s">
        <v>176</v>
      </c>
      <c r="D13" s="7" t="s">
        <v>183</v>
      </c>
      <c r="E13" s="7" t="s">
        <v>186</v>
      </c>
      <c r="F13" s="33" t="s">
        <v>197</v>
      </c>
      <c r="G13" s="33" t="s">
        <v>189</v>
      </c>
      <c r="H13" s="23">
        <v>0</v>
      </c>
      <c r="I13" s="52"/>
      <c r="J13" s="52"/>
      <c r="K13" s="52"/>
      <c r="L13" s="49"/>
      <c r="M13" s="59"/>
      <c r="N13" s="49"/>
    </row>
    <row r="14" spans="1:14" ht="37.5" customHeight="1" x14ac:dyDescent="0.25">
      <c r="A14" s="6">
        <v>11</v>
      </c>
      <c r="B14" s="54" t="s">
        <v>22</v>
      </c>
      <c r="C14" s="7" t="s">
        <v>142</v>
      </c>
      <c r="D14" s="7" t="s">
        <v>183</v>
      </c>
      <c r="E14" s="7" t="s">
        <v>20</v>
      </c>
      <c r="F14" s="33" t="s">
        <v>190</v>
      </c>
      <c r="G14" s="33" t="s">
        <v>189</v>
      </c>
      <c r="H14" s="23">
        <v>0</v>
      </c>
      <c r="I14" s="51" t="s">
        <v>209</v>
      </c>
      <c r="J14" s="51" t="s">
        <v>210</v>
      </c>
      <c r="K14" s="51" t="s">
        <v>198</v>
      </c>
      <c r="L14" s="53" t="s">
        <v>208</v>
      </c>
      <c r="M14" s="53" t="s">
        <v>205</v>
      </c>
      <c r="N14" s="53" t="s">
        <v>199</v>
      </c>
    </row>
    <row r="15" spans="1:14" ht="37.5" customHeight="1" x14ac:dyDescent="0.25">
      <c r="A15" s="6">
        <v>12</v>
      </c>
      <c r="B15" s="55"/>
      <c r="C15" s="7" t="s">
        <v>143</v>
      </c>
      <c r="D15" s="7" t="s">
        <v>183</v>
      </c>
      <c r="E15" s="7" t="s">
        <v>20</v>
      </c>
      <c r="F15" s="33" t="s">
        <v>190</v>
      </c>
      <c r="G15" s="33" t="s">
        <v>189</v>
      </c>
      <c r="H15" s="23">
        <v>0</v>
      </c>
      <c r="I15" s="52"/>
      <c r="J15" s="52"/>
      <c r="K15" s="52"/>
      <c r="L15" s="48"/>
      <c r="M15" s="48"/>
      <c r="N15" s="48"/>
    </row>
    <row r="16" spans="1:14" ht="37.5" customHeight="1" x14ac:dyDescent="0.25">
      <c r="A16" s="6">
        <v>13</v>
      </c>
      <c r="B16" s="56"/>
      <c r="C16" s="7" t="s">
        <v>144</v>
      </c>
      <c r="D16" s="7" t="s">
        <v>185</v>
      </c>
      <c r="E16" s="7" t="s">
        <v>20</v>
      </c>
      <c r="F16" s="33" t="s">
        <v>192</v>
      </c>
      <c r="G16" s="33" t="s">
        <v>189</v>
      </c>
      <c r="H16" s="23">
        <v>0</v>
      </c>
      <c r="I16" s="52"/>
      <c r="J16" s="52"/>
      <c r="K16" s="52"/>
      <c r="L16" s="49"/>
      <c r="M16" s="49"/>
      <c r="N16" s="49"/>
    </row>
    <row r="17" spans="1:14" ht="37.5" customHeight="1" x14ac:dyDescent="0.25">
      <c r="A17" s="6">
        <v>14</v>
      </c>
      <c r="B17" s="7" t="s">
        <v>177</v>
      </c>
      <c r="C17" s="7" t="s">
        <v>178</v>
      </c>
      <c r="D17" s="7" t="s">
        <v>183</v>
      </c>
      <c r="E17" s="7" t="s">
        <v>188</v>
      </c>
      <c r="F17" s="33" t="s">
        <v>190</v>
      </c>
      <c r="G17" s="33" t="s">
        <v>189</v>
      </c>
      <c r="H17" s="23">
        <v>0</v>
      </c>
      <c r="I17" s="51" t="s">
        <v>198</v>
      </c>
      <c r="J17" s="51" t="s">
        <v>212</v>
      </c>
      <c r="K17" s="51" t="s">
        <v>198</v>
      </c>
      <c r="L17" s="35" t="s">
        <v>207</v>
      </c>
      <c r="M17" s="35" t="s">
        <v>199</v>
      </c>
      <c r="N17" s="35" t="s">
        <v>202</v>
      </c>
    </row>
    <row r="18" spans="1:14" ht="37.5" customHeight="1" x14ac:dyDescent="0.25">
      <c r="A18" s="6">
        <v>15</v>
      </c>
      <c r="B18" s="54" t="s">
        <v>182</v>
      </c>
      <c r="C18" s="7" t="s">
        <v>179</v>
      </c>
      <c r="D18" s="7" t="s">
        <v>183</v>
      </c>
      <c r="E18" s="7" t="s">
        <v>188</v>
      </c>
      <c r="F18" s="33" t="s">
        <v>192</v>
      </c>
      <c r="G18" s="33" t="s">
        <v>189</v>
      </c>
      <c r="H18" s="23">
        <v>0</v>
      </c>
      <c r="I18" s="52" t="s">
        <v>211</v>
      </c>
      <c r="J18" s="52" t="s">
        <v>211</v>
      </c>
      <c r="K18" s="52" t="s">
        <v>211</v>
      </c>
      <c r="L18" s="53" t="s">
        <v>207</v>
      </c>
      <c r="M18" s="53" t="s">
        <v>199</v>
      </c>
      <c r="N18" s="53" t="s">
        <v>199</v>
      </c>
    </row>
    <row r="19" spans="1:14" ht="37.5" customHeight="1" x14ac:dyDescent="0.25">
      <c r="A19" s="6">
        <v>16</v>
      </c>
      <c r="B19" s="55"/>
      <c r="C19" s="7" t="s">
        <v>180</v>
      </c>
      <c r="D19" s="7" t="s">
        <v>183</v>
      </c>
      <c r="E19" s="7" t="s">
        <v>188</v>
      </c>
      <c r="F19" s="33" t="s">
        <v>190</v>
      </c>
      <c r="G19" s="33" t="s">
        <v>189</v>
      </c>
      <c r="H19" s="23">
        <v>0</v>
      </c>
      <c r="I19" s="52"/>
      <c r="J19" s="52"/>
      <c r="K19" s="52"/>
      <c r="L19" s="48"/>
      <c r="M19" s="48"/>
      <c r="N19" s="48"/>
    </row>
    <row r="20" spans="1:14" ht="37.5" customHeight="1" x14ac:dyDescent="0.25">
      <c r="A20" s="6">
        <v>17</v>
      </c>
      <c r="B20" s="56"/>
      <c r="C20" s="7" t="s">
        <v>181</v>
      </c>
      <c r="D20" s="7" t="s">
        <v>183</v>
      </c>
      <c r="E20" s="7" t="s">
        <v>187</v>
      </c>
      <c r="F20" s="33" t="s">
        <v>191</v>
      </c>
      <c r="G20" s="33" t="s">
        <v>189</v>
      </c>
      <c r="H20" s="23">
        <v>0</v>
      </c>
      <c r="I20" s="34" t="s">
        <v>213</v>
      </c>
      <c r="J20" s="34" t="s">
        <v>213</v>
      </c>
      <c r="K20" s="34" t="s">
        <v>213</v>
      </c>
      <c r="L20" s="49"/>
      <c r="M20" s="49"/>
      <c r="N20" s="49"/>
    </row>
  </sheetData>
  <mergeCells count="29">
    <mergeCell ref="A2:N2"/>
    <mergeCell ref="B4:B10"/>
    <mergeCell ref="B11:B13"/>
    <mergeCell ref="B14:B16"/>
    <mergeCell ref="J4:J10"/>
    <mergeCell ref="K4:K10"/>
    <mergeCell ref="L4:L10"/>
    <mergeCell ref="M4:M10"/>
    <mergeCell ref="N4:N10"/>
    <mergeCell ref="J11:J13"/>
    <mergeCell ref="K11:K13"/>
    <mergeCell ref="L11:L13"/>
    <mergeCell ref="M11:M13"/>
    <mergeCell ref="N11:N13"/>
    <mergeCell ref="J14:J16"/>
    <mergeCell ref="J17:J19"/>
    <mergeCell ref="K17:K19"/>
    <mergeCell ref="B18:B20"/>
    <mergeCell ref="I4:I10"/>
    <mergeCell ref="I11:I13"/>
    <mergeCell ref="I14:I16"/>
    <mergeCell ref="I17:I19"/>
    <mergeCell ref="K14:K16"/>
    <mergeCell ref="L14:L16"/>
    <mergeCell ref="M14:M16"/>
    <mergeCell ref="N14:N16"/>
    <mergeCell ref="L18:L20"/>
    <mergeCell ref="M18:M20"/>
    <mergeCell ref="N18:N20"/>
  </mergeCells>
  <phoneticPr fontId="6" type="noConversion"/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资金情况统计表1</vt:lpstr>
      <vt:lpstr>资金情况统计表2</vt:lpstr>
      <vt:lpstr>项目情况统计表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Mac</cp:lastModifiedBy>
  <dcterms:created xsi:type="dcterms:W3CDTF">2019-08-03T03:02:00Z</dcterms:created>
  <dcterms:modified xsi:type="dcterms:W3CDTF">2019-09-26T01:51:23Z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