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245" windowHeight="12690" tabRatio="760" activeTab="1"/>
  </bookViews>
  <sheets>
    <sheet name="危房改造和“直过民族”整村推进绩效再评价指标表及打分总表" sheetId="17" r:id="rId1"/>
    <sheet name="危房改造和“直过民族”整村推进绩效再评价指标表及打分分表" sheetId="16" r:id="rId2"/>
  </sheets>
  <definedNames>
    <definedName name="_xlnm.Print_Titles" localSheetId="1">危房改造和“直过民族”整村推进绩效再评价指标表及打分分表!$1:$4</definedName>
    <definedName name="_xlnm.Print_Area" localSheetId="1">危房改造和“直过民族”整村推进绩效再评价指标表及打分分表!$A$1:$AE$38</definedName>
  </definedNames>
  <calcPr calcId="144525" concurrentCalc="0"/>
</workbook>
</file>

<file path=xl/sharedStrings.xml><?xml version="1.0" encoding="utf-8"?>
<sst xmlns="http://schemas.openxmlformats.org/spreadsheetml/2006/main" count="938" uniqueCount="362">
  <si>
    <t>附件1</t>
  </si>
  <si>
    <t>绩效再评价指标表及打分总表</t>
  </si>
  <si>
    <t>项目名称：玉溪市人民政府扶贫开发办公室通过扶贫过桥贷款解决建档立卡贫困户和“直过民族”户危房改造及“直过民族”整村推进项目</t>
  </si>
  <si>
    <t>一级指标</t>
  </si>
  <si>
    <t>二级指标</t>
  </si>
  <si>
    <t>三级指标</t>
  </si>
  <si>
    <t>指标分值</t>
  </si>
  <si>
    <t>指标解释</t>
  </si>
  <si>
    <t>指标说明</t>
  </si>
  <si>
    <t>评分标准</t>
  </si>
  <si>
    <t>数据来源</t>
  </si>
  <si>
    <t>评分层级
市级/县（区）级/乡（镇）级</t>
  </si>
  <si>
    <t>总分</t>
  </si>
  <si>
    <t>总扣分原因</t>
  </si>
  <si>
    <t>投入（15分）</t>
  </si>
  <si>
    <t>项目立项(9分）</t>
  </si>
  <si>
    <t>任务确定合理性</t>
  </si>
  <si>
    <t>用于反映项目实施任务确定的合理性</t>
  </si>
  <si>
    <t>评价要点：
①项目前期准备是否充分；
②是否有相关排查审核认定的资料；                     ③认定的任务数与实际执行任务量是否一致。</t>
  </si>
  <si>
    <t>①项目前期准备充分，得1分；
②有相关排查、审核、认定的资料，得1分；                     
③认定的任务数与实际执行任务量一致，得1分。</t>
  </si>
  <si>
    <t>项目实施前期资料，排查、审核、认定的资料</t>
  </si>
  <si>
    <t>市级</t>
  </si>
  <si>
    <t>1.项目前期准备不充分
2.无相关排查、审核、认定的资料                     
3.认定的任务数4534户与实际执行任务量3928户不一致。</t>
  </si>
  <si>
    <t>2016年策划摸底到2017年3月到这个方案，数也不是4534，认为不充分，除了红塔区未变人，到户名册。2017年做了动态，也做了大的动态。9月申报，刚好遇到动态，4变3，实施时按实际来。</t>
  </si>
  <si>
    <t>实施方案合理性</t>
  </si>
  <si>
    <t>用于反映项目实施的前期准备工作内容的完备性、科学性。</t>
  </si>
  <si>
    <t>评价要点：
①是否制定项目实施方案；                     ②方案中是否有详细的实施进度安排及执行计划；
③方案中是否对资金安排进行合理分解及安排；
④方案中是否明确具体的实施内容，工作目标和保障措施。</t>
  </si>
  <si>
    <t>①制定了项目实施方案，得1分；
②方案中有详细的实施进度安排及执行计划，得1分；
③方案中对资金安排进行合理分解及安排，得1分；
④方案中明确了具体的项目实施内容、工作目标和保障措施，得1分。</t>
  </si>
  <si>
    <t>该项目2018年实施方案。</t>
  </si>
  <si>
    <t>实施方案中缺少对危房改造和整村推进项目的后续管护、保障机制。</t>
  </si>
  <si>
    <t>绩效目标明确性</t>
  </si>
  <si>
    <t>用于反映项目所设定的绩效目标是否符合客观实际，用以反映和考核项目绩效目标与项目实施的相符情况。</t>
  </si>
  <si>
    <t>评价要点：
①是否设定专项资金绩效目标；
②绩效目标是否与项目主管部门或实施单位职责密切相关；
③绩效目标是否与项目资金量相匹配。</t>
  </si>
  <si>
    <t>①设定专项资金绩效目标，得1分；
②绩效目标与项目主管部门或实施单位职责密切相关，不存在与其他部门或其他项目绩效目标雷同的情形，得1分；
③绩效目标与项目资金量相匹配，不存在“小资金大目标”或“大资金小目标”的情形，得1分。</t>
  </si>
  <si>
    <t>项目绩效目标表；部门“三定方案”；其他部门的项目绩效目标；项目资金批复文件。</t>
  </si>
  <si>
    <t>对6550万元项目还贷款资金进行绩效管理</t>
  </si>
  <si>
    <t>市级在做，未要求对县区进行评价，所以在材料中未提出异议。未提出来县区评价。按要求纳入预算，去年按政策拨过来，拨到市扶贫办，只评纳入预算的资金进行评价。
财政来买单。</t>
  </si>
  <si>
    <t>绩效指标合理性</t>
  </si>
  <si>
    <t>反映依据绩效目标设定的绩效指标是否清晰、细化、可衡量等，用以反映和考核项目绩效目标的明细化情况。</t>
  </si>
  <si>
    <t>评价要点：
①是否将项目绩效目标细化分解为具体的绩效指标；
②是否在共性指标基础上设置个性指标；
③是否通过清晰、可衡量的指标值赋予体现。</t>
  </si>
  <si>
    <t>①将绩效目标细化分解为具体的绩效指标，得0.5分；
②在共性指标基础上设置个性指标；得0.5分；
③设计的绩效指标值清晰，可考核，可衡量，不存在“指标字义不清晰”、“考核无数据来源”、“考核依据无操作性”，得1分。</t>
  </si>
  <si>
    <t>项目绩效目标、绩效指标表。</t>
  </si>
  <si>
    <t>6550万元评价指标中，个别绩效指标不可考核：如房屋使用年限设定为不少于30年，但无相关依据进行考核</t>
  </si>
  <si>
    <t>方案中30年使用以上。</t>
  </si>
  <si>
    <t>资金落实（6分）</t>
  </si>
  <si>
    <t>资金拨付率</t>
  </si>
  <si>
    <t>反映考核扶贫资金是否按照相关规定足额拨付到各项目实施单位或部门。</t>
  </si>
  <si>
    <t>评价要点：
资金拨付率=（实际拨付资金/计划拨付资金）×100%。</t>
  </si>
  <si>
    <t>①资金拨付率=100%,得3分；
②90%≤资金拨付率＜100%，得1.5分
③资金拨付率＜90%，不得分。</t>
  </si>
  <si>
    <t xml:space="preserve">资金拨付文件、进账凭证等 </t>
  </si>
  <si>
    <t>市级、县（区）级</t>
  </si>
  <si>
    <t>实际拨付资金23366.8845/计划拨付资金30770=75.94%</t>
  </si>
  <si>
    <t>资金拨付及时率</t>
  </si>
  <si>
    <t>反映考核扶贫资金是否按照相关规定及时拨付到各项目实施单位或部门。</t>
  </si>
  <si>
    <t>评价要点：
资金拨付及时率=（及时到位资金/应拨付资金）×100%。
对上级安排的财政专项扶贫资金，≤30日为及时；对本级安排的财政专项扶贫资金，≤60日为及时。</t>
  </si>
  <si>
    <t>①资金拨付及时率=100%,得3分；
②90%≤资金拨付及时率＜100%，得1.5分
③资金拨付及时率＜90%，不得分。</t>
  </si>
  <si>
    <t>各县区资金拨付未及时拨付至乡镇</t>
  </si>
  <si>
    <t>过程（25分）</t>
  </si>
  <si>
    <t>项目管理（19分）</t>
  </si>
  <si>
    <t>绩效自评</t>
  </si>
  <si>
    <t>反映项目是否按要求开展资金绩效管理工作。</t>
  </si>
  <si>
    <t>项目是否按照《玉溪市财政局关于市本级开展2018年预算资金绩效自评的通知》（玉财投〔2019〕8号）开展自评工作。</t>
  </si>
  <si>
    <t>评价要点：
①是否建立了绩效自评组织机构，并按自评工作程序开展自评工作；
②自评工作程序是否符合玉财投〔2019〕8号要求；
③是否按时提交自评报告，资料报送是否完整；
④自评报告内容是否符合玉财投〔2019〕8号的要求。</t>
  </si>
  <si>
    <t>①建立了绩效自评组织机构（1分）；
②自评工作程序符合玉财投〔2019〕8号要求（1分）；
③按时提交自评报告，且资料报送完整（1分）；
④自评报告内容符合玉财投〔2019〕8号文的要求（1分）。</t>
  </si>
  <si>
    <t>市扶贫办对6550万元项目资金进行绩效自评</t>
  </si>
  <si>
    <t>同上。</t>
  </si>
  <si>
    <t>管理机制健全性</t>
  </si>
  <si>
    <t>反映项目是否建立健全的项目组织管理机制。是否有相应的配套管理制度的保障。</t>
  </si>
  <si>
    <t>评价要点：
①是否建立项目实施管理组织机构；
②项目主体责任是否明确，分工是否明确。
③是否已有或制定健全的财务管理制度、适用于该项目的资金管理办法；
④是否已有或制定适用于该项目的绩效管理办法；
⑤是否建立监督检查机制；
⑥是否建立项目考核制度。</t>
  </si>
  <si>
    <t>评价要点：
①组建了通过部门内部决议的项目组织机构（工作小组或领导小组），得0.5分；
②项目管理实行责任人负责制，分工明确，得0.5分。
③已有或制定健全的财务管理制度、已有或制定适用于该项目的资金管理办法，得1分；
④已有或制定适用于该项目的绩效管理办法，得1分；
⑤建立了监督检查机制，明确监督检查工作要求，得1分；
⑥建立了项目考核制度，得1分。</t>
  </si>
  <si>
    <t>项目工作小组或领导小组成立相关文件（红头、签章）；项目责任签订书、项目责任分解表等；项目财务管理制度、专项资金管理办法；项目绩效管理办法；监督检查制度或方案；项目考核制度。</t>
  </si>
  <si>
    <t>1.除江川区和新平县外，其他市县两级扶贫部门管理制度有缺失；
2.除玉溪市、元江县、江川区和新平县外，其他市县两级未建立监督检查机制，明确监督检查工作要求、检查内容和检查重点；
3.通海县、华宁县、红塔区无成立领导小组文件；
4.除玉溪市、江川区和新平县外，其他县扶贫部门项目考核制度缺失；</t>
  </si>
  <si>
    <t>9号文件资金管理文件</t>
  </si>
  <si>
    <t>制度执行有效性</t>
  </si>
  <si>
    <t>反映项目建立管理机制或制度执行情况。</t>
  </si>
  <si>
    <t>评价要点：
①是否落实监督检查责任，主管部门是否根据责任书要求“每季一督查、半年一检查、全年一考核”对项目开展了监督检查工作；
②是否落实绩效考核责任，对项目进行绩效考核；
③项目所涉及的实施计划、申报资料、过程监管资料、总结评价、验收报告和技术鉴定等资料是否齐全；
④检查中发现的问题是否整改落实到位。</t>
  </si>
  <si>
    <t>①落实监督检查责任，对项目“每季一督查、半年一检查、全年一考核”开展了监督检查工作，检查资料完整，得1分；
②落实绩效考核责任，对项目进行绩效考核，考核资料完整，得1分；
③项目所涉及的实施计划、申报资料、过程监管资料、总结评价、验收报告和技术鉴定等资料齐全，得1分；
④检查中发现的问题整改落实到位，得1分。</t>
  </si>
  <si>
    <t>《2017年脱贫攻坚责任书》，项目所涉及的实施计划、申报资料、过程监管资料、总结评价、考核资料、验收报告和技术鉴定。</t>
  </si>
  <si>
    <t>1.除新平县外，市县两级扶贫部门未按项目实施方案要求切实有效履行监督检查责任，未形成“每季一督查、半年一检查、全年一考核”监督检查痕迹。市县扶贫部门的督查多数为镶嵌在“四类重点对象”农村危房改造检查下的检查小项或是顺带检查，虽开展一定程度的检查，但未有效开展对本项目的专项监督检查和实地检查，总体上，项目主管部门未对该项目进行有效监督监管；
2.未落实绩效考核责任；
3.除易门县外，其他县区项目所涉及的一户一档资料、实施计划、申报资料、过程监管资料、总结评价、验收报告和技术鉴定等资料不齐全。
4.元江县整村推进项目，竣工初验设计单位未参加；竣工资料不完善，仅有竣工报告，无验收整改意见，无竣工验收表。
5.新平县整村推进项目，竣工验收资料不完善，参与验收五方责任主体签章不全；
5.易门县有14户D级拆除重建将房屋建在基本农田的情况，土地使用不规范；
6.实地评价过程中，均发现所有县区存在房屋鉴定、房屋验收未签章的现象。</t>
  </si>
  <si>
    <t>房屋建设合规性</t>
  </si>
  <si>
    <t>项目实施过程是否规范</t>
  </si>
  <si>
    <t>评价要点：
①房屋建设是否合法合规；
②是否遵循了国家招投标相关规定、相关法律法规；</t>
  </si>
  <si>
    <t>评价要点：
①房屋建设合法合规；1分
②遵循了国家招投标相关规定、相关法律法规；1分</t>
  </si>
  <si>
    <t>项目招投标相关文件、项目合同、验收资料、现场签证等资料</t>
  </si>
  <si>
    <t>项目实施单位</t>
  </si>
  <si>
    <t>1.易门县14户建设在基本农田；
2.通海县九龙、秀山和四街乡招标文件预算价为6万元，但并未注明；项目实施单位反映以单户预算价进行招标，但并未注明，不完全符合国家招投标法；
2.华宁县、澄江县、江川区、红塔区、峨山县、新平县、元江县存在部分乡镇无土地使用证明，房屋建设土地使用规范存疑；
3.峨山县施工合同履约保证金与投标文件不对应；造价、监理、设计直接委托了第三方；
4.元江县未收取履约保证金，投标文件按合同价5%响应；进度款拨付不规范；结算审核资料不规范，未见工程结算书、工程结算审定报告；监理、设计为直接委托，合同未找到；工程质量控制资料不全，无原材料、半成品出厂质量证明文件；
5.新平县未收取履约保证金；工期延后施工方无延期证明情况；</t>
  </si>
  <si>
    <t>发放标准准确率</t>
  </si>
  <si>
    <t>反映项目实施单位是否按照相关规定，按规定标准足额发放补助资金。</t>
  </si>
  <si>
    <t>发放标准准确率=按标准发放补助资金的户数/当年实际补助户数*100%
①通过抽样验证的方法抽查部分补助人员底稿资料；
②对所有补助类型资金进行抽样验证。</t>
  </si>
  <si>
    <t>①发放标准准确性=100%，得3分；
②100%＞发放标准准确性≥90%，得1分；
③发放标准准确性＜90%，得0分。</t>
  </si>
  <si>
    <t>统计数据、公示、发放明细表及档案资料、县区项目库资料及补助发放统计资料</t>
  </si>
  <si>
    <t>华宁县、澄江县和元江县未按
住建农村危房专项资金2.1万元，市级过桥贷款资金补助2.9万元”的补助政策，共涉及1089户。</t>
  </si>
  <si>
    <t>信息公开和公告公示</t>
  </si>
  <si>
    <t>反映项目信息公开和公告公示制度建设和公告公示平台建设情况，以及按要求公开扶贫有关政策、资金使用及项目安排等情况。</t>
  </si>
  <si>
    <t>评价要点：
是否按照谁决策、谁公告公示、谁受理反馈意见的原则，对扶贫户进行公告公示将资金来源、性质、用途、分配原则等在实施点进行事前公示、事后公告。</t>
  </si>
  <si>
    <t>①按照谁决策、谁公告公示、谁受理反馈意见的原则，对扶贫户进行公告公示，得1分；
②将资金来源、性质、用途、分配原则等在实施点进行事前公示、事后公告，得1分</t>
  </si>
  <si>
    <t>公告公示痕迹资料</t>
  </si>
  <si>
    <t>元江县一户一档资料中无事后公告资料</t>
  </si>
  <si>
    <t>档案管理规范性</t>
  </si>
  <si>
    <t>项目实施单位对项目所必须的档案资料进行收集、分类、整理、归档、管理，用以反映和考核项目实施单位对项目档案管理的情况。</t>
  </si>
  <si>
    <t>评价要点：
①项目实施单位是否配备的专人负责档案管理；
②项目档案资料是否分类是否清晰、完整、齐全、规范。</t>
  </si>
  <si>
    <t>①项目实施单位配备了专人负责档案管理，得1分；
②项目档案资料是否分类清晰、完整、齐全、规范，得1分。</t>
  </si>
  <si>
    <t>建档立卡危房改造档案资料、直过民族危房改造档案资料、直过地区整村推进危房改造档案资料</t>
  </si>
  <si>
    <t>市级/项目实施单位</t>
  </si>
  <si>
    <t>1.除易门县外，其他市县两级扶贫部门对本项目档案资料未进行规范存档；
2.华宁扶贫办未对项目资料进行归档整理，截至评价日大部分项目资料仍在县住建、县财政和乡镇部门；
3.红塔区扶贫办未对项目资料进行归档整理，截至评价日大部分项目资料仍在区住建、区财政；
4.峨山县项目档案资料不完整，截至评价日，资料较为分散，并未集中在县扶贫办；
5.元江县2016年一户一档资料无危房改造前后对比图，县级验收盖章不全；户口册复印件仅有户主一人，截至评价日，资料较为分散，并未集中在县扶贫办。
6.户口册复印件人数不全；签证办理不规范；资料较为分散，并未集中在县扶贫办。</t>
  </si>
  <si>
    <t>行业扶贫规定，资金筹措监管，大量资料在乡镇。管理规定？？？</t>
  </si>
  <si>
    <t>财务管理（6分）</t>
  </si>
  <si>
    <t>资金使用合规性</t>
  </si>
  <si>
    <t>项目资金使用是否符合财政资金管理制度及《玉溪市财政专项扶贫资金管理实施细则》规定，反映和考核项目资金的规范运行情况。</t>
  </si>
  <si>
    <t>评价要点：
①是否符合国家财经法规和财务管理制度以及有关专项资金管理办法的规定；
②是否符合项目预算批复或合同规定的用途；
③是否存在截留、挤占、挪用、虚列支出等情况。</t>
  </si>
  <si>
    <t xml:space="preserve">①资金使用符合国家财经法规和财务管理制度规定以及有关扶贫专项资金管理办法的规定，得1分；
②符合项目预算批复或合同规定用途，专款专用，得2分；
③不存在截留、挤占、挪用、虚列支出等情况，得1分。
存在③任意情况，该项指标不得分。
</t>
  </si>
  <si>
    <t xml:space="preserve">资金拨付凭证，原始凭证等财务资料 </t>
  </si>
  <si>
    <t>会计核算规范性</t>
  </si>
  <si>
    <t>项目实施单位的项目资金会计核算是否符合《会计法》和相关会计准则、会计制度，用以反映和考核项目资金会计核算的规范情况。</t>
  </si>
  <si>
    <t xml:space="preserve">评价要点：
①是否符合国家财经法规和财务管理制度以及内部会计控制规范、相关会计准则的规定；
②项目资金是否建立专账管理；
③是否有完整审批程序和手续；
④记账、报账是否符合会计基础工作规范，是否存在虚列支出等情况。 </t>
  </si>
  <si>
    <t>①会计核算符合国家财经法规和财务管理制度以及内部会计控制规范、相关会计准则的规定（0.5分）；
②项目资金建立了专账管理（0.5分）；
③有完整的审批程序和手续（0.5分）；
④记账、报账符合会计基础工作规范，不存在虚列支出等情况（0.5分）。 
出现其中任意违规行为，该大项指标不得分。</t>
  </si>
  <si>
    <t>1.通海县1280万元扶贫资金仍为人工做账，未电子化处理，且未设专账；
2.2018年项目资金记账凭证、原始凭证仍未打印装订存档；项目资金未建立专账管理，与住建部门其他项目资金存在交叉做账。</t>
  </si>
  <si>
    <t>产出（30分）</t>
  </si>
  <si>
    <t>产出数量</t>
  </si>
  <si>
    <t>资金使用率</t>
  </si>
  <si>
    <t>项目实际到位资金的使用数与实际到位资金数的比率，用以反映和考核项目资金实际使用或支出完成情况。</t>
  </si>
  <si>
    <t>评价要点：
资金使用率=（实际到位资金的使用数/实际到位资金数）×100%。
实际到位资金的使用数：一定时期（本年度或项目期）内项目实际使用或支出的到位资金。
实际到位资金数：截至规定时点实际落实到具体项目的资金。</t>
  </si>
  <si>
    <t>得分=资金使用率*5分；
资金使用率＜60%，不得分。</t>
  </si>
  <si>
    <t xml:space="preserve">资金下达文件、支付凭证等，资金使用情况各级汇总数据 </t>
  </si>
  <si>
    <t>项目总资金30,770万元，实际资金使用23359.19万元，资金使用率75.91%</t>
  </si>
  <si>
    <t>危改户数完成率</t>
  </si>
  <si>
    <t>2018年4534户贫困户危房改造工作。任务目标的完成情况，用以反映任务内容的实现程度。</t>
  </si>
  <si>
    <t>危改户数完成情况=（完工户数÷计划户数）×100%</t>
  </si>
  <si>
    <t>①危改户数完成率=100%，得3分；
②90%≤危改户数完成率＜100%，得1分；
③危改户数完成率﹤90%，不得分。</t>
  </si>
  <si>
    <t>危房改造验收报告</t>
  </si>
  <si>
    <t>实际完成3928户，危改户数完成率86.63%</t>
  </si>
  <si>
    <t>动态调整，对象不精准，那么当时怎么排查出来的呢？</t>
  </si>
  <si>
    <t>“直过民族”整村推进完成率</t>
  </si>
  <si>
    <t>2018年完成53个“直过民族”整村推进，对散居的拉祜族实行到户到人帮扶。</t>
  </si>
  <si>
    <t>评价要点：
①按计划完成完成53个“直过民族”整村推进，项目完成率=（实际完成量/计划完成量）×100%
②“直过民族”建档立卡贫困户帮扶覆盖面，帮扶覆盖率=（实际帮扶人数/应帮扶人数）×100%。</t>
  </si>
  <si>
    <t xml:space="preserve">
“直过民族”整村推进完成率得分=整村推进项目完成率×3分＋帮扶覆盖率×2分</t>
  </si>
  <si>
    <t>竣工决算报告、验收报告，整村推进涉及的扶贫名单</t>
  </si>
  <si>
    <t>整村推进实际完成53个村，“直过民族”整村推进完成率100%</t>
  </si>
  <si>
    <t>产出质量</t>
  </si>
  <si>
    <t>危房改造验收合格率</t>
  </si>
  <si>
    <t>考核2018年4534户贫困户危房改造工作完成质量。</t>
  </si>
  <si>
    <t>危房改造验收合格率=（验收合格户数÷完成户数）×100%</t>
  </si>
  <si>
    <t>①危房改造验收合格率=100%，得3分；
②90%≤危房改造验收合格率＜100%，得2分；
③危房改造验收合格率﹤90%，不得分。</t>
  </si>
  <si>
    <t>验收报告</t>
  </si>
  <si>
    <t>3928户中验收合格3913户，验收合格率99.62% ，验收不合格15户均在易门县，其中14户建在基本农田，1户为C级危房，</t>
  </si>
  <si>
    <t>整村推进项目审计完成率</t>
  </si>
  <si>
    <t>考核2018年完成53个“直过民族”整村推进完成质量。</t>
  </si>
  <si>
    <t>整村推进项目审计完成率=（已完成审计的村数÷53个村）×100%</t>
  </si>
  <si>
    <t>①整村推进项目审计完成率=100%，得3分；
②90%≤整村推进项目审计完成率＜100%，得2分；
③整村推进项目审计完成率﹤90%，不得分。</t>
  </si>
  <si>
    <t>整村推进项目涉及部门及单位项目的审计报告。</t>
  </si>
  <si>
    <t>53个村中，47个村已完成审计验收，整村推进项目审计完成率88.68%，截至评价日，新平县6个整村推进项目仍在审计中。</t>
  </si>
  <si>
    <t>市级组织审计，但截至到现在实际无人审计，</t>
  </si>
  <si>
    <t>产出成本</t>
  </si>
  <si>
    <t>建房面积控制</t>
  </si>
  <si>
    <t>反映项目实施单位是否按照相关规定，控制1-3人户户均面积，合理控制成本。</t>
  </si>
  <si>
    <t>户均建房面积=完工总面积/完工总户数。</t>
  </si>
  <si>
    <t>①户均建房面积≤60㎡，户均建房面积控制率=100%，得1分；
②户均建房面积＞60㎡，户均建房面积控制率≠100%，不得分。</t>
  </si>
  <si>
    <t>危房改造总面积，危房改造完工总数。</t>
  </si>
  <si>
    <t>D级拆除重建验收合格的3913户中，危房改造总面积249789.07㎡，面积超标627户，超标面积共计14765.19㎡；另外，澄江县户均建房面积为63.54㎡（5782/91=63.54㎡），未达到1-3人户户均不超过60㎡的要求。</t>
  </si>
  <si>
    <t>反映项目实施单位是否按照相关规定，控制3人以上户人均面积，合理控制成本</t>
  </si>
  <si>
    <t>人均建房面积=完工总面积/完工涉及数。</t>
  </si>
  <si>
    <t>①人均建房面积≤18㎡，人均建房面积控制率=100%，得1分；
②人均建房面积＞18㎡，人均建房面积控制率≠100%，不得分。</t>
  </si>
  <si>
    <t>危房改造总面积，危房改造涉及人数。</t>
  </si>
  <si>
    <t>反映项目实施单位面积建筑控制情况，是否有违反相关规定超面积建设情况发生</t>
  </si>
  <si>
    <t>面积超标户数占改造户数比率。</t>
  </si>
  <si>
    <t>①面积超标户数占改造户数比率=面积超标户数/实际改造总户数=100%，得2分；
②面积超标户数占改造户数比率=面积超标户数/实际改造总户数＜100%，不得分；</t>
  </si>
  <si>
    <t>危房改造面积超标户数，实际改造总户数</t>
  </si>
  <si>
    <t xml:space="preserve">产出时效（2分） </t>
  </si>
  <si>
    <t>资金到村到户及时率</t>
  </si>
  <si>
    <t>考核应发放至村镇、农户等末端贫困人口的扶贫资金是否按照相关规定和标准足额及时实施。</t>
  </si>
  <si>
    <t>①资金到村到户及时率=验收后实际及时足额发放金额/应发放资金×100%（实际支付资金需查阅支付原始凭据及通过对农户的走访调查进行考核）。</t>
  </si>
  <si>
    <t>①资金到村到户及时率=100%,得2分；
②90%≤资金到村到户及时率＜100%，得1分
③资金到村到户及时率＜90%，不得分。</t>
  </si>
  <si>
    <t>补助发放表</t>
  </si>
  <si>
    <t>截至评价日，危房改造D级拆除重建实际使用资金15,259.19万元，资金兑付到户15,015.29万元，资金到村到户及时率98.40%。易门县有238.9万元未实际兑付至农户，项目资金仍在乡镇财政，待兑付资料准备齐全后兑付。澄江县有1户5万元未兑付到农户，该户为2019年实施拆除重建项目，待项目实施完成后兑付。</t>
  </si>
  <si>
    <t>效果（30分）</t>
  </si>
  <si>
    <t>社会效益</t>
  </si>
  <si>
    <t>带动受益人完成率</t>
  </si>
  <si>
    <t>反映项目实施后，带动直接受益人的情况</t>
  </si>
  <si>
    <t>带动受益人完成率=实际带动受益人完成率/计划带动受益人完成率</t>
  </si>
  <si>
    <t>①带动受益人完成率≥100%，得5分；
②90%≤带动受益人完成率＜100%，得3分；
③80%≤带动受益人完成率＜90%，得1分；
④带动受益人完成率＜80%，不得分。</t>
  </si>
  <si>
    <t>项目实施方案，受益对象信息汇总表。</t>
  </si>
  <si>
    <t>计划带动受益人数13138人，实际带动受益人数13082人，带动受益人完成率99.57%。</t>
  </si>
  <si>
    <t>2017年到2018年，人的生老病死，入住情况</t>
  </si>
  <si>
    <t>房屋品质提升</t>
  </si>
  <si>
    <t>房屋品质是否提升与改善，用以反映政策关于改善农村住房条件的实现效果</t>
  </si>
  <si>
    <t>改造后实现了风貌特色、人畜分离、厨卫入户的改善提升。
人畜分离达成率=人畜分离达成户数/改造完成户数×100%。
厨卫入户达成率=厨卫入户达成率户数/改造完成户数×100%。</t>
  </si>
  <si>
    <t>①风貌特色控制得当，得1分；
②人畜分离达成率=100%，得1.5分；
③厨卫入户达成率=100%，得1.5分。</t>
  </si>
  <si>
    <t>改造前后效果对比图片，人畜分类、厨卫入户情况。</t>
  </si>
  <si>
    <t>实地评价期间，红塔区、元江县和新平县有房屋漏雨情况</t>
  </si>
  <si>
    <t>改造房入住率</t>
  </si>
  <si>
    <t>危房改造房屋改造完成后的入住情况，用以反映危房改造项目直接受益人的收益情况</t>
  </si>
  <si>
    <t>改造房入住率=已入住改造房屋数/改造总房屋数</t>
  </si>
  <si>
    <t>得分=改造房入住率*4分，最高4分。</t>
  </si>
  <si>
    <t>危房改造入住情况统计表</t>
  </si>
  <si>
    <t>截至评价日，实际改造3928户，共有3911户实际入住，改造房屋入住率为99.56%</t>
  </si>
  <si>
    <t>基础设施和公共服务改善</t>
  </si>
  <si>
    <t>整村推进建设基础设施和公共服务等是否统筹协同改善，用以反映改善农村居住环境的实现效果</t>
  </si>
  <si>
    <t>整村建设是否按批复的该村实施方案进行建设，并取得相应效果</t>
  </si>
  <si>
    <t>①全部配套改善，得3分；
②部分配套改善，得1分；
③配套改善不明显，得0分。</t>
  </si>
  <si>
    <t>整村推进建设前后对比图</t>
  </si>
  <si>
    <t>可持续效益指标</t>
  </si>
  <si>
    <t>长效保障机制</t>
  </si>
  <si>
    <t>整村推进成效发挥的可持续性，用以反映项目实施成效能否得到长期稳固的保障</t>
  </si>
  <si>
    <t>对房屋设施、村容村貌、环境卫生、基础设施等维护、自治的基层长效管理机制是否建立并实施</t>
  </si>
  <si>
    <t>①办理交接手续，得1分；                                   ②明确管理主体，得1分；　　　　　　　　　　　　　　　　　　　　　　　　　　　　③建立长效管理机制，得2分。　　　　　　　　　　　　　</t>
  </si>
  <si>
    <t>长效保障机制、制度</t>
  </si>
  <si>
    <t>未建立有效的长效保障机制</t>
  </si>
  <si>
    <t>垃圾、环境、统一性的。但是评的时候未提供给我们</t>
  </si>
  <si>
    <t>改造后房屋保证安全期限和抗震标准</t>
  </si>
  <si>
    <t>评价完成项目是否符合行业部门标准和要求</t>
  </si>
  <si>
    <t>验收报告结论中改造后房屋是否达到《农村危房改造抗震安全基本要求（试行）》要求和保证安全期限。改造后房屋保证安全期限、抗震标准实现率=验收报告中满足安全期限和抗震标准户数/危房改造户数*100%</t>
  </si>
  <si>
    <t>①改造后房屋保证安全期限、抗震标准实现率=100%，得5分；
②90%≤改造后房屋保证安全期限、抗震标准实现率＜100%，得3分；
③改造后房屋保证安全期限、抗震标准实现率＜90%，不得分；</t>
  </si>
  <si>
    <t>验收报告、抗震标准说明</t>
  </si>
  <si>
    <t>除新平县、江川区、华宁县和澄江县外，其他县（区）未对改造后房屋抗震标准作出验收</t>
  </si>
  <si>
    <t>满意度指标（5分）</t>
  </si>
  <si>
    <t>受益对象满意度</t>
  </si>
  <si>
    <t>包括村民对扶贫的满意度及对村务公开和民主管理等事项的满意度</t>
  </si>
  <si>
    <t>采取社会调查的方式获取信息，问卷调查最终得分=受益对象满意度×100%</t>
  </si>
  <si>
    <t>①受益对象满意度＞90%，得5分；
②80%＜受益对象满意度≤90%，得3分；
③70%＜受益对象满意度≤80%，得1分；
④受益对象满意度＜70%，不得分.</t>
  </si>
  <si>
    <t>问卷调查</t>
  </si>
  <si>
    <t>满意程度为81.84%</t>
  </si>
  <si>
    <t>合  计</t>
  </si>
  <si>
    <t>附件2</t>
  </si>
  <si>
    <t>绩效再评价指标表及打分表</t>
  </si>
  <si>
    <t>市扶贫办</t>
  </si>
  <si>
    <t>扣分原因</t>
  </si>
  <si>
    <t>易门</t>
  </si>
  <si>
    <t>通海</t>
  </si>
  <si>
    <t>华宁</t>
  </si>
  <si>
    <t>澄江</t>
  </si>
  <si>
    <t>红塔</t>
  </si>
  <si>
    <t>江川</t>
  </si>
  <si>
    <t>峨山</t>
  </si>
  <si>
    <t>元江</t>
  </si>
  <si>
    <t>新平</t>
  </si>
  <si>
    <t>1.项目前期准备不充分
2.无相关排查、审核、认定的资料                     
3.认定的任务数4534户与实际执行任务量3918户不一致。</t>
  </si>
  <si>
    <t>—</t>
  </si>
  <si>
    <t>仅对6550万元项目还贷款资金进行绩效管理</t>
  </si>
  <si>
    <t>6550万元评价指标中，部分绩效指标不可考核：如房屋使用年限设定为不少于30年，但无相关依据进行考核</t>
  </si>
  <si>
    <t>部分绩效指标不可考核：如房屋使用年限设定为不少于30年，但无相关依据进行考核</t>
  </si>
  <si>
    <t>资金拨付率=30770/30770=100%</t>
  </si>
  <si>
    <t>资金拨付率=386.3845/615=62.83%</t>
  </si>
  <si>
    <t>资金拨付率=542.98/1280=42.42%</t>
  </si>
  <si>
    <t>资金拨付率=2501/2700=92.63%</t>
  </si>
  <si>
    <t>资金拨付率=790/1055=74.88%</t>
  </si>
  <si>
    <t>资金拨付率=268.52/1250=21.48%</t>
  </si>
  <si>
    <t>资金拨付率=2010/3465=58%</t>
  </si>
  <si>
    <t>资金拨付率=985/1150=86%，截至评价日峨山县财政局仅拨付985万元项目资金至各乡镇</t>
  </si>
  <si>
    <t>资金拨付率=4470/4470=100%</t>
  </si>
  <si>
    <t>资金拨付率=11413/14785=77.19%</t>
  </si>
  <si>
    <t>项目资金于2017年12月7日全部及时下达至各县区</t>
  </si>
  <si>
    <t>资金拨付及时率=0；
项目资金玉2017年12月由市财政拨付至县财政，县财政2018年6月拨付项目实施单位，县财政资金拨付不及时。</t>
  </si>
  <si>
    <t>资金拨付及时率=0；
项目资金玉2017年12月由市财政拨付至县财政，县财政2018年3、4、5月分三次拨付项目实施单位，县财政资金拨付不及时。</t>
  </si>
  <si>
    <t>资金拨付及时率=0；
项目资金玉2017年12月由市财政拨付至县财政，县财政2018年5月拨付项目实施单位，县财政资金拨付不及时。</t>
  </si>
  <si>
    <t>资金拨付率=(4470-115)/4470=97.43%；2018年8月10日那诺乡5万，2018年11月13日拨付至龙潭乡110万，共计115万资金拨付不及时。</t>
  </si>
  <si>
    <t>资金拨付率=11413/14785=77.19%；11413万元项目资金于2017年12月8日、新扶字〔2017年〕53号县扶贫资金下达文件下拨至各乡镇，3372万元项目资金未再正式下拨。</t>
  </si>
  <si>
    <t>市扶贫办未按玉财投〔2019〕8号要求进行绩效自评</t>
  </si>
  <si>
    <r>
      <rPr>
        <sz val="10"/>
        <color theme="1"/>
        <rFont val="宋体"/>
        <charset val="134"/>
        <scheme val="minor"/>
      </rPr>
      <t>评价要点：
①组建了通过部门内部决议的项目组织机构（工作小组或领导小组），得0.5分；
②项目管理实行责任人负责制，分工明确，得0.5分。
③已有或制定健全的</t>
    </r>
    <r>
      <rPr>
        <sz val="10"/>
        <color rgb="FFFF0000"/>
        <rFont val="宋体"/>
        <charset val="134"/>
        <scheme val="minor"/>
      </rPr>
      <t>财务管理制度、已有或制定适用于该项目的资金管理办法</t>
    </r>
    <r>
      <rPr>
        <sz val="10"/>
        <color theme="1"/>
        <rFont val="宋体"/>
        <charset val="134"/>
        <scheme val="minor"/>
      </rPr>
      <t>，得1分；
④已有或制定适用于该</t>
    </r>
    <r>
      <rPr>
        <sz val="10"/>
        <color rgb="FFFF0000"/>
        <rFont val="宋体"/>
        <charset val="134"/>
        <scheme val="minor"/>
      </rPr>
      <t>项目的绩效管理办</t>
    </r>
    <r>
      <rPr>
        <sz val="10"/>
        <color theme="1"/>
        <rFont val="宋体"/>
        <charset val="134"/>
        <scheme val="minor"/>
      </rPr>
      <t xml:space="preserve">法，得1分；
</t>
    </r>
    <r>
      <rPr>
        <sz val="10"/>
        <color rgb="FFFF0000"/>
        <rFont val="宋体"/>
        <charset val="134"/>
        <scheme val="minor"/>
      </rPr>
      <t>⑤建立了监督检查机制，明确监督检查工作要求，得1分；
⑥建立了项目考核制度</t>
    </r>
    <r>
      <rPr>
        <sz val="10"/>
        <color theme="1"/>
        <rFont val="宋体"/>
        <charset val="134"/>
        <scheme val="minor"/>
      </rPr>
      <t>，得1分。</t>
    </r>
  </si>
  <si>
    <t>1.除江川区和新平县外，其他市县两级扶贫部门管理制度有缺失；
2.除玉溪市、元江县、江川区和新平县外，其他市县两级未建立监督检查机制，明确监督检查工作要求、检查内容和检查重点；
3.通海县、华宁县、红塔区无成立领导小组文件；
4.除玉溪市、江川区和新平县外，其他县扶贫部门项目考核制度缺失</t>
  </si>
  <si>
    <t>1.未建立监督检查机制，明确监督检查工作要求、检查内容和检查重点
2.未建立项目考核制度</t>
  </si>
  <si>
    <t>1.未建立监督检查机制，明确监督检查工作要求、检查内容和检查重点
2.未建立项目考核制度；
3.项目管理未实行责任人负责制</t>
  </si>
  <si>
    <t>1.无领导小组；
2.项目管理未实行责任人负责制；</t>
  </si>
  <si>
    <t>1.无领导小组；
2.无项目管理实行责任人负责制；
3.未制定适用于该项目的资金管理办法；
4.无项目的绩效管理办法；
5.未建立监督检查机制；
6.未建立项目考核制度</t>
  </si>
  <si>
    <t>2.无项目管理实行责任人负责制；
3.未制定适用于该项目的资金管理办法；
4.无项目的绩效管理办法；
5.未建立监督检查机制；
6.未建立项目考核制度</t>
  </si>
  <si>
    <t>1.成立了领导小组；
2.无项目管理实行责任人负责制；
3.有制定适用于该项目的资金管理办法；
4.有项目的绩效管理办法；
5.建立了监督检查机制；
6.建立了项目考核制度</t>
  </si>
  <si>
    <t>无绩效管理办法和监督检查机制</t>
  </si>
  <si>
    <t>无监督检查机制和项目考核制度、项目管理制度；转发沿用市扶贫办绩效管理办法、资金管理办法</t>
  </si>
  <si>
    <t>1.成立了领导小组；
2.项目管理实行责任人负责制；
3.有制定适用于该项目的资金管理办法；
4.有项目的绩效管理办法；
5.建立了监督检查机制；
6.建立了项目考核制度</t>
  </si>
  <si>
    <t>1.除新平县外，市县两级扶贫部门未按项目实施方案要求切实有效履行监督检查责任，未形成“每季一督查、半年一检查、全年一考核”监督检查痕迹。市县扶贫部门的督查多数为镶嵌在“四类重点对象”农村危房改造检查下的检查小项或是顺带检查，虽开展一定程度的检查，但未有效开展对本项目的专项监督检查和实地检查，总体上，项目主管部门未对该项目进行有效监督监管；
2.未落实绩效考核责任；
3.除易门县外，其他县区项目所涉及的一户一档资料、实施计划、申报资料、过程监管资料、总结评价、验收报告和技术鉴定等资料不齐全。
4.元江县整村推进项目，竣工初验设计单位未参加；竣工资料不完善，仅有竣工报告，无验收整改意见，无竣工验收表，房屋鉴定未由第三方鉴定。
5.新平县整村推进项目，竣工验收资料不完善，参与验收五方责任主体签章不全；
5.元江县、新平县房屋鉴定未由第三方鉴定；
6.易门县有14户D级拆除重建将房屋建在基本农田的情况，土地使用不规范；
7.实地评价过程中，均发现所有县区存在房屋鉴定、房屋验收未签章的现象。</t>
  </si>
  <si>
    <t>1.未对该项目进行有效监督监管；
2.未落实绩效考核责任；
3.项目所涉及的实施计划、申报资料、过程监管资料、总结评价、验收报告和技术鉴定等资料不齐全</t>
  </si>
  <si>
    <t xml:space="preserve">监督检查资料欠缺，无“每季一督查、半年一检查、全年一考核”检查资料；
并未对项目进行绩效考核；
项目所涉及的实施计划、申报资料、过程监管资料、总结评价、验收报告和技术鉴定等资料不齐全
房屋鉴定未签章。
</t>
  </si>
  <si>
    <t>监督检查资料欠缺，无“每季一督查、半年一检查、全年一考核”检查资料；
并未对项目进行绩效考核；
竣工初验设计单位未参加；竣工资料不完善，仅有竣工报告，无验收整改意见，无竣工验收表。</t>
  </si>
  <si>
    <t>竣工验收资料不完善，参与验收五方责任主体签章不全；</t>
  </si>
  <si>
    <t>发放标准准确率=153/153=100%；14户盖在基本农田中，未兑付；1户为C级危房，未兑付</t>
  </si>
  <si>
    <t>发放标准准确率=174/174=100%</t>
  </si>
  <si>
    <t>发放标准准确率=0/504=100%</t>
  </si>
  <si>
    <t>发放标准准确率=0/157=100%</t>
  </si>
  <si>
    <t>发放标准准确率=75/75=100%</t>
  </si>
  <si>
    <t>发放标准准确率=536/536=100%</t>
  </si>
  <si>
    <t>发放标准准确率=202/202=100%</t>
  </si>
  <si>
    <t>按〔2018〕10号文计算,元江县建档立卡户428户，发放标准准确率=178/606=29.37%</t>
  </si>
  <si>
    <t>发放标准准确率=1506/1506=100%</t>
  </si>
  <si>
    <t>一户一档资料中无事后公告资料</t>
  </si>
  <si>
    <t>资金使用率=549.9845/615=89.43%</t>
  </si>
  <si>
    <t>资金使用率=542.98/1280=42.42%</t>
  </si>
  <si>
    <t>资金使用率=2501/2700=92.63%</t>
  </si>
  <si>
    <t>资金使用率=790/1055=74.88%</t>
  </si>
  <si>
    <t>资金使用率=268.52/1250=21.48%</t>
  </si>
  <si>
    <t>资金使用率=2010/3465=58%</t>
  </si>
  <si>
    <t>资金使用率=598.4/1150*5=2.6</t>
  </si>
  <si>
    <t>资金使用率=4007.4/4470=89.65%</t>
  </si>
  <si>
    <t>资金使用率=12090.91/14785=81.77%</t>
  </si>
  <si>
    <t>完工户数=168/123=136.59%</t>
  </si>
  <si>
    <t>完工户数=174/256=67.97%</t>
  </si>
  <si>
    <t>完工户数=504/540=93.33%</t>
  </si>
  <si>
    <t>完工户数=157/211=74.41%</t>
  </si>
  <si>
    <t>完工户数=75/250=30%</t>
  </si>
  <si>
    <t>完工户数=536/693=77.34%</t>
  </si>
  <si>
    <t>完工户数=202/230=87.83%</t>
  </si>
  <si>
    <t>完工户数=606/674=89.91%</t>
  </si>
  <si>
    <t>完工户数=1506/1557=96.72%</t>
  </si>
  <si>
    <t>项目完成率=7/7=100%；
帮扶覆盖率=201/201=100%</t>
  </si>
  <si>
    <t>项目完成率=46/46=100%；
帮扶覆盖率=帮扶覆盖率=1590/1590=100%</t>
  </si>
  <si>
    <t>153/168=91.07%；实际改造168户，验收合格153户，有14户盖在基本农田，1户未C级危房；</t>
  </si>
  <si>
    <t>全部验收合格</t>
  </si>
  <si>
    <t>仅有结算表、无审计</t>
  </si>
  <si>
    <t>整村推进项目审计完成率=40/46=86.96%</t>
  </si>
  <si>
    <t>户均建房面积=完工总面积/完工总户数=3761.18/73=51.52㎡</t>
  </si>
  <si>
    <t>户均建房面积=完工总面积/完工总户数=4509.9/112=40.27㎡</t>
  </si>
  <si>
    <t>户均建房面积=完工总面积/完工总户数=15112.85/281=53.78㎡</t>
  </si>
  <si>
    <t>户均建房面积=完工总面积/完工总户数=5782/91=63.54㎡</t>
  </si>
  <si>
    <t>红塔区扶贫办未提供相应资料</t>
  </si>
  <si>
    <t>户均建房面积=完工总面积/完工总户数=13424.87/249=53.92㎡</t>
  </si>
  <si>
    <t>户均建房面积=完工总面积/完工总户数=5640.95/133=42.41㎡</t>
  </si>
  <si>
    <t>户均建房面积=完工总面积/完工总户数=15846.11/280=56.59㎡</t>
  </si>
  <si>
    <t>户均建房面积=完工总面积/完工总户数=41118.08/726=56.64㎡</t>
  </si>
  <si>
    <t>人均建房面积=完工总面积/完工涉及数=5043.65/256=19.70㎡</t>
  </si>
  <si>
    <t>人均建房面积=完工总面积/完工涉及数=3640.81/275=13.24㎡</t>
  </si>
  <si>
    <t>人均建房面积=完工总面积/完工涉及数=15890.69/998=15.92㎡</t>
  </si>
  <si>
    <t>户均建房面积=完工总面积/完工涉及数=4374/282=15.51㎡</t>
  </si>
  <si>
    <t>人均建房面积=完工总面积/完工涉及数=20989.67/1253=16.75㎡</t>
  </si>
  <si>
    <t>户均建房面积=完工总面积/完工涉及数=4978.03/317=15.70㎡</t>
  </si>
  <si>
    <t>人均建房面积=完工总面积/完工涉及数=26943.77/1559=17.28㎡</t>
  </si>
  <si>
    <t>人均建房面积=完工总面积/完工涉及数=62732.51/3568=17.58</t>
  </si>
  <si>
    <t>面积超标户数占改造户数比率=22/168=13.10%</t>
  </si>
  <si>
    <t>面积超标户数占改造户数比率=4/174=2.30%</t>
  </si>
  <si>
    <t>面积超标户数占改造户数比率=59/504=11.71%</t>
  </si>
  <si>
    <t>面积超标户数占改造户数比率=25/157=15.92%</t>
  </si>
  <si>
    <t>未提供面积统计表</t>
  </si>
  <si>
    <t>面积超标户数占改造户数比率=40/536=7.46%</t>
  </si>
  <si>
    <t>面积超标户数占改造户数比率=28/202=13.68%</t>
  </si>
  <si>
    <t>面积超标户数占改造户数比率=116/606=19.14%</t>
  </si>
  <si>
    <t>面积超标户数占改造户数比率=333/1506=22.11%</t>
  </si>
  <si>
    <t>资金到户及时率=311.0845/549.9845=56.56%</t>
  </si>
  <si>
    <t>资金到户及时率=542.98/542.98=100%；</t>
  </si>
  <si>
    <t>资金到户及时率=2501/2501=100%；</t>
  </si>
  <si>
    <t>资金到户及时率=785/790=99.37%；
截至评价日，有1户仍未兑付，该户为2019年改造户</t>
  </si>
  <si>
    <t>资金到户及时率=268.52/268.52=100%；</t>
  </si>
  <si>
    <t>资金到户及时率=2010/2010=100%；</t>
  </si>
  <si>
    <t>资金到户及时率=598.4/638.4=93.73%；有40万资金预留在县住建局。</t>
  </si>
  <si>
    <t>资金到户及时率=2907.4/2907.4=100%</t>
  </si>
  <si>
    <t>资金到户及时率=5090.906/5090.906=100%；</t>
  </si>
  <si>
    <t>带动受益人完成率=430/447=96.2%
铜厂4户13人，龙泉1户3人，十街1户1人未入住</t>
  </si>
  <si>
    <t>带动受益人完成率=510/531=96.05%；
杨广镇有7户（21人）未入住</t>
  </si>
  <si>
    <t>带动受益人完成率=1625/1625=100%</t>
  </si>
  <si>
    <t>带动受益人完成率=493/493=100%</t>
  </si>
  <si>
    <t>带动受益人完成率=1853/1862=99.52%；
兰田村1户，安化乡1户未入住（合计9人）</t>
  </si>
  <si>
    <t>带动受益人完成率=584/584=100%</t>
  </si>
  <si>
    <t>带动受益人完成率=2167/2167=100%</t>
  </si>
  <si>
    <t>带动受益人完成率=5234/5243=99.83%；
漠沙镇小坝多两户9人未交清其余自筹部分尾款，未入住</t>
  </si>
  <si>
    <t>有房屋漏雨情况；</t>
  </si>
  <si>
    <t>改造房入住率=162/168=96.43%</t>
  </si>
  <si>
    <t>改造房入住率=167/174=95.98%；
杨广镇有7户（21人）未入住</t>
  </si>
  <si>
    <t>改造房入住率=534/536=99.63%；
大街乡兰田村1户未入住，安化乡1户未入住</t>
  </si>
  <si>
    <t>改造房入住率=606/606=100%</t>
  </si>
  <si>
    <t>改造房入住率=1504/1506=99.87%；
漠沙镇小坝多村两户9人未入住</t>
  </si>
  <si>
    <t>无长效保障机制</t>
  </si>
  <si>
    <t>验收报告结论中未有改造后房屋是否达到《农村危房改造抗震安全基本要求（试行）》要求和保证安全期限等相关内容</t>
  </si>
  <si>
    <t>改造后房屋504户验收报告中明确说明房屋满足抗震标准要求</t>
  </si>
  <si>
    <t>改造后房屋157户验收报告中明确说明房屋满足抗震标准要求</t>
  </si>
  <si>
    <t>改造后房屋536户验收报告中明确说明房屋满足抗震标准要求</t>
  </si>
  <si>
    <t>改造后房屋1506户验收报告中明确说明房屋满足抗震标准要求</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</si>
</sst>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00_);[Red]\(0.00\)"/>
  </numFmts>
  <fonts count="32">
    <font>
      <sz val="11"/>
      <color theme="1"/>
      <name val="宋体"/>
      <charset val="134"/>
      <scheme val="minor"/>
    </font>
    <font>
      <sz val="10"/>
      <color theme="1"/>
      <name val="仿宋_GB2312"/>
      <charset val="134"/>
    </font>
    <font>
      <sz val="12"/>
      <name val="宋体"/>
      <charset val="134"/>
    </font>
    <font>
      <sz val="10"/>
      <name val="宋体"/>
      <charset val="134"/>
      <scheme val="minor"/>
    </font>
    <font>
      <sz val="14"/>
      <color theme="1"/>
      <name val="仿宋_GB2312"/>
      <charset val="134"/>
    </font>
    <font>
      <sz val="20"/>
      <color theme="1"/>
      <name val="方正小标宋简体"/>
      <charset val="134"/>
    </font>
    <font>
      <b/>
      <sz val="10"/>
      <color theme="1"/>
      <name val="宋体"/>
      <charset val="134"/>
      <scheme val="major"/>
    </font>
    <font>
      <b/>
      <sz val="10"/>
      <color theme="1"/>
      <name val="宋体"/>
      <charset val="134"/>
      <scheme val="minor"/>
    </font>
    <font>
      <sz val="10"/>
      <color theme="1"/>
      <name val="宋体"/>
      <charset val="134"/>
      <scheme val="minor"/>
    </font>
    <font>
      <sz val="10"/>
      <name val="宋体"/>
      <charset val="134"/>
    </font>
    <font>
      <sz val="10"/>
      <name val="仿宋"/>
      <charset val="134"/>
    </font>
    <font>
      <b/>
      <sz val="10"/>
      <name val="宋体"/>
      <charset val="134"/>
      <scheme val="minor"/>
    </font>
    <font>
      <sz val="11"/>
      <color theme="0"/>
      <name val="宋体"/>
      <charset val="0"/>
      <scheme val="minor"/>
    </font>
    <font>
      <sz val="11"/>
      <color theme="1"/>
      <name val="宋体"/>
      <charset val="0"/>
      <scheme val="minor"/>
    </font>
    <font>
      <b/>
      <sz val="11"/>
      <color rgb="FF3F3F3F"/>
      <name val="宋体"/>
      <charset val="0"/>
      <scheme val="minor"/>
    </font>
    <font>
      <b/>
      <sz val="11"/>
      <color rgb="FFFFFFFF"/>
      <name val="宋体"/>
      <charset val="0"/>
      <scheme val="minor"/>
    </font>
    <font>
      <sz val="11"/>
      <color rgb="FF9C0006"/>
      <name val="宋体"/>
      <charset val="0"/>
      <scheme val="minor"/>
    </font>
    <font>
      <b/>
      <sz val="11"/>
      <color theme="1"/>
      <name val="宋体"/>
      <charset val="0"/>
      <scheme val="minor"/>
    </font>
    <font>
      <b/>
      <sz val="15"/>
      <color theme="3"/>
      <name val="宋体"/>
      <charset val="134"/>
      <scheme val="minor"/>
    </font>
    <font>
      <sz val="11"/>
      <color rgb="FF3F3F76"/>
      <name val="宋体"/>
      <charset val="0"/>
      <scheme val="minor"/>
    </font>
    <font>
      <sz val="11"/>
      <color rgb="FF9C6500"/>
      <name val="宋体"/>
      <charset val="0"/>
      <scheme val="minor"/>
    </font>
    <font>
      <sz val="11"/>
      <color rgb="FFFA7D00"/>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sz val="11"/>
      <color rgb="FF0061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0"/>
      <color rgb="FFFF0000"/>
      <name val="宋体"/>
      <charset val="134"/>
      <scheme val="minor"/>
    </font>
  </fonts>
  <fills count="34">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theme="9" tint="0.799981688894314"/>
        <bgColor indexed="64"/>
      </patternFill>
    </fill>
    <fill>
      <patternFill patternType="solid">
        <fgColor rgb="FFF2F2F2"/>
        <bgColor indexed="64"/>
      </patternFill>
    </fill>
    <fill>
      <patternFill patternType="solid">
        <fgColor theme="7"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FFC7CE"/>
        <bgColor indexed="64"/>
      </patternFill>
    </fill>
    <fill>
      <patternFill patternType="solid">
        <fgColor theme="9"/>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8"/>
        <bgColor indexed="64"/>
      </patternFill>
    </fill>
    <fill>
      <patternFill patternType="solid">
        <fgColor theme="7"/>
        <bgColor indexed="64"/>
      </patternFill>
    </fill>
    <fill>
      <patternFill patternType="solid">
        <fgColor theme="4" tint="0.799981688894314"/>
        <bgColor indexed="64"/>
      </patternFill>
    </fill>
    <fill>
      <patternFill patternType="solid">
        <fgColor rgb="FFFFEB9C"/>
        <bgColor indexed="64"/>
      </patternFill>
    </fill>
    <fill>
      <patternFill patternType="solid">
        <fgColor theme="6" tint="0.799981688894314"/>
        <bgColor indexed="64"/>
      </patternFill>
    </fill>
    <fill>
      <patternFill patternType="solid">
        <fgColor theme="6"/>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4"/>
        <bgColor indexed="64"/>
      </patternFill>
    </fill>
    <fill>
      <patternFill patternType="solid">
        <fgColor rgb="FFC6EFCE"/>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4"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s>
  <cellStyleXfs count="53">
    <xf numFmtId="0" fontId="0" fillId="0" borderId="0">
      <alignment vertical="center"/>
    </xf>
    <xf numFmtId="42" fontId="0" fillId="0" borderId="0" applyFont="0" applyFill="0" applyBorder="0" applyAlignment="0" applyProtection="0">
      <alignment vertical="center"/>
    </xf>
    <xf numFmtId="0" fontId="13" fillId="22" borderId="0" applyNumberFormat="0" applyBorder="0" applyAlignment="0" applyProtection="0">
      <alignment vertical="center"/>
    </xf>
    <xf numFmtId="0" fontId="19" fillId="17"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3" borderId="0" applyNumberFormat="0" applyBorder="0" applyAlignment="0" applyProtection="0">
      <alignment vertical="center"/>
    </xf>
    <xf numFmtId="0" fontId="16" fillId="10" borderId="0" applyNumberFormat="0" applyBorder="0" applyAlignment="0" applyProtection="0">
      <alignment vertical="center"/>
    </xf>
    <xf numFmtId="43" fontId="0" fillId="0" borderId="0" applyFont="0" applyFill="0" applyBorder="0" applyAlignment="0" applyProtection="0">
      <alignment vertical="center"/>
    </xf>
    <xf numFmtId="0" fontId="12" fillId="9"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0" borderId="0">
      <alignment vertical="center"/>
    </xf>
    <xf numFmtId="0" fontId="0" fillId="16" borderId="12" applyNumberFormat="0" applyFont="0" applyAlignment="0" applyProtection="0">
      <alignment vertical="center"/>
    </xf>
    <xf numFmtId="0" fontId="12" fillId="15" borderId="0" applyNumberFormat="0" applyBorder="0" applyAlignment="0" applyProtection="0">
      <alignment vertical="center"/>
    </xf>
    <xf numFmtId="0" fontId="2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8" fillId="0" borderId="11" applyNumberFormat="0" applyFill="0" applyAlignment="0" applyProtection="0">
      <alignment vertical="center"/>
    </xf>
    <xf numFmtId="0" fontId="23" fillId="0" borderId="11" applyNumberFormat="0" applyFill="0" applyAlignment="0" applyProtection="0">
      <alignment vertical="center"/>
    </xf>
    <xf numFmtId="0" fontId="12" fillId="14" borderId="0" applyNumberFormat="0" applyBorder="0" applyAlignment="0" applyProtection="0">
      <alignment vertical="center"/>
    </xf>
    <xf numFmtId="0" fontId="26" fillId="0" borderId="15" applyNumberFormat="0" applyFill="0" applyAlignment="0" applyProtection="0">
      <alignment vertical="center"/>
    </xf>
    <xf numFmtId="0" fontId="12" fillId="8" borderId="0" applyNumberFormat="0" applyBorder="0" applyAlignment="0" applyProtection="0">
      <alignment vertical="center"/>
    </xf>
    <xf numFmtId="0" fontId="14" fillId="5" borderId="8" applyNumberFormat="0" applyAlignment="0" applyProtection="0">
      <alignment vertical="center"/>
    </xf>
    <xf numFmtId="0" fontId="22" fillId="5" borderId="13" applyNumberFormat="0" applyAlignment="0" applyProtection="0">
      <alignment vertical="center"/>
    </xf>
    <xf numFmtId="0" fontId="15" fillId="7" borderId="9" applyNumberFormat="0" applyAlignment="0" applyProtection="0">
      <alignment vertical="center"/>
    </xf>
    <xf numFmtId="0" fontId="13" fillId="4" borderId="0" applyNumberFormat="0" applyBorder="0" applyAlignment="0" applyProtection="0">
      <alignment vertical="center"/>
    </xf>
    <xf numFmtId="0" fontId="12" fillId="3" borderId="0" applyNumberFormat="0" applyBorder="0" applyAlignment="0" applyProtection="0">
      <alignment vertical="center"/>
    </xf>
    <xf numFmtId="0" fontId="21" fillId="0" borderId="14" applyNumberFormat="0" applyFill="0" applyAlignment="0" applyProtection="0">
      <alignment vertical="center"/>
    </xf>
    <xf numFmtId="0" fontId="17" fillId="0" borderId="10" applyNumberFormat="0" applyFill="0" applyAlignment="0" applyProtection="0">
      <alignment vertical="center"/>
    </xf>
    <xf numFmtId="0" fontId="25" fillId="30" borderId="0" applyNumberFormat="0" applyBorder="0" applyAlignment="0" applyProtection="0">
      <alignment vertical="center"/>
    </xf>
    <xf numFmtId="0" fontId="20" fillId="21" borderId="0" applyNumberFormat="0" applyBorder="0" applyAlignment="0" applyProtection="0">
      <alignment vertical="center"/>
    </xf>
    <xf numFmtId="0" fontId="13" fillId="25" borderId="0" applyNumberFormat="0" applyBorder="0" applyAlignment="0" applyProtection="0">
      <alignment vertical="center"/>
    </xf>
    <xf numFmtId="0" fontId="12" fillId="29" borderId="0" applyNumberFormat="0" applyBorder="0" applyAlignment="0" applyProtection="0">
      <alignment vertical="center"/>
    </xf>
    <xf numFmtId="0" fontId="13" fillId="20" borderId="0" applyNumberFormat="0" applyBorder="0" applyAlignment="0" applyProtection="0">
      <alignment vertical="center"/>
    </xf>
    <xf numFmtId="0" fontId="13" fillId="33" borderId="0" applyNumberFormat="0" applyBorder="0" applyAlignment="0" applyProtection="0">
      <alignment vertical="center"/>
    </xf>
    <xf numFmtId="0" fontId="13" fillId="12" borderId="0" applyNumberFormat="0" applyBorder="0" applyAlignment="0" applyProtection="0">
      <alignment vertical="center"/>
    </xf>
    <xf numFmtId="0" fontId="13" fillId="24" borderId="0" applyNumberFormat="0" applyBorder="0" applyAlignment="0" applyProtection="0">
      <alignment vertical="center"/>
    </xf>
    <xf numFmtId="0" fontId="12" fillId="23" borderId="0" applyNumberFormat="0" applyBorder="0" applyAlignment="0" applyProtection="0">
      <alignment vertical="center"/>
    </xf>
    <xf numFmtId="0" fontId="12" fillId="19" borderId="0" applyNumberFormat="0" applyBorder="0" applyAlignment="0" applyProtection="0">
      <alignment vertical="center"/>
    </xf>
    <xf numFmtId="0" fontId="13" fillId="6" borderId="0" applyNumberFormat="0" applyBorder="0" applyAlignment="0" applyProtection="0">
      <alignment vertical="center"/>
    </xf>
    <xf numFmtId="0" fontId="13" fillId="28" borderId="0" applyNumberFormat="0" applyBorder="0" applyAlignment="0" applyProtection="0">
      <alignment vertical="center"/>
    </xf>
    <xf numFmtId="0" fontId="12" fillId="18" borderId="0" applyNumberFormat="0" applyBorder="0" applyAlignment="0" applyProtection="0">
      <alignment vertical="center"/>
    </xf>
    <xf numFmtId="0" fontId="2" fillId="0" borderId="0">
      <alignment vertical="center"/>
    </xf>
    <xf numFmtId="0" fontId="13" fillId="32" borderId="0" applyNumberFormat="0" applyBorder="0" applyAlignment="0" applyProtection="0">
      <alignment vertical="center"/>
    </xf>
    <xf numFmtId="0" fontId="12" fillId="27" borderId="0" applyNumberFormat="0" applyBorder="0" applyAlignment="0" applyProtection="0">
      <alignment vertical="center"/>
    </xf>
    <xf numFmtId="0" fontId="12" fillId="11" borderId="0" applyNumberFormat="0" applyBorder="0" applyAlignment="0" applyProtection="0">
      <alignment vertical="center"/>
    </xf>
    <xf numFmtId="0" fontId="13" fillId="31" borderId="0" applyNumberFormat="0" applyBorder="0" applyAlignment="0" applyProtection="0">
      <alignment vertical="center"/>
    </xf>
    <xf numFmtId="0" fontId="12" fillId="26" borderId="0" applyNumberFormat="0" applyBorder="0" applyAlignment="0" applyProtection="0">
      <alignment vertical="center"/>
    </xf>
    <xf numFmtId="0" fontId="2" fillId="0" borderId="0">
      <alignment vertical="center"/>
    </xf>
    <xf numFmtId="0" fontId="2" fillId="0" borderId="0">
      <alignment vertical="center"/>
    </xf>
  </cellStyleXfs>
  <cellXfs count="101">
    <xf numFmtId="0" fontId="0" fillId="0" borderId="0" xfId="0">
      <alignment vertical="center"/>
    </xf>
    <xf numFmtId="0" fontId="1" fillId="0" borderId="0" xfId="0" applyFont="1" applyFill="1" applyAlignment="1" applyProtection="1">
      <alignment vertical="center" wrapText="1"/>
      <protection locked="0"/>
    </xf>
    <xf numFmtId="0" fontId="0" fillId="0" borderId="0" xfId="0" applyFill="1">
      <alignment vertical="center"/>
    </xf>
    <xf numFmtId="0" fontId="2" fillId="0" borderId="0" xfId="51" applyFont="1" applyFill="1" applyAlignment="1">
      <alignment vertical="center" wrapText="1"/>
    </xf>
    <xf numFmtId="0" fontId="3" fillId="0" borderId="0" xfId="45" applyFont="1" applyFill="1" applyAlignment="1">
      <alignment vertical="center"/>
    </xf>
    <xf numFmtId="0" fontId="1" fillId="0" borderId="0" xfId="0" applyFont="1" applyFill="1" applyAlignment="1" applyProtection="1">
      <alignment horizontal="left" vertical="center" wrapText="1"/>
      <protection locked="0"/>
    </xf>
    <xf numFmtId="0" fontId="1" fillId="0" borderId="0" xfId="0" applyFont="1" applyFill="1" applyAlignment="1" applyProtection="1">
      <alignment horizontal="center" vertical="center" wrapText="1"/>
      <protection locked="0"/>
    </xf>
    <xf numFmtId="177" fontId="1" fillId="0" borderId="0" xfId="0" applyNumberFormat="1" applyFont="1" applyFill="1" applyAlignment="1" applyProtection="1">
      <alignment vertical="center" wrapText="1"/>
      <protection locked="0"/>
    </xf>
    <xf numFmtId="0" fontId="4" fillId="0" borderId="0" xfId="0" applyFont="1" applyFill="1" applyAlignment="1" applyProtection="1">
      <alignment horizontal="left" vertical="center" wrapText="1"/>
      <protection locked="0"/>
    </xf>
    <xf numFmtId="0" fontId="5" fillId="0" borderId="0" xfId="0" applyFont="1" applyFill="1" applyBorder="1" applyAlignment="1" applyProtection="1">
      <alignment horizontal="center" vertical="center" wrapText="1"/>
      <protection locked="0"/>
    </xf>
    <xf numFmtId="0" fontId="6" fillId="0" borderId="0" xfId="0" applyFont="1" applyFill="1" applyBorder="1" applyAlignment="1" applyProtection="1">
      <alignment horizontal="left" vertical="center" wrapText="1"/>
      <protection locked="0"/>
    </xf>
    <xf numFmtId="0" fontId="7" fillId="0" borderId="1" xfId="0" applyFont="1" applyFill="1" applyBorder="1" applyAlignment="1" applyProtection="1">
      <alignment horizontal="center" vertical="center" wrapText="1"/>
      <protection locked="0"/>
    </xf>
    <xf numFmtId="0" fontId="7" fillId="0" borderId="1" xfId="0" applyFont="1" applyFill="1" applyBorder="1" applyAlignment="1" applyProtection="1">
      <alignment horizontal="left" vertical="center" wrapText="1"/>
      <protection locked="0"/>
    </xf>
    <xf numFmtId="0" fontId="8" fillId="0" borderId="2" xfId="0" applyFont="1" applyFill="1" applyBorder="1" applyAlignment="1" applyProtection="1">
      <alignment horizontal="center" vertical="center" wrapText="1"/>
      <protection locked="0"/>
    </xf>
    <xf numFmtId="0" fontId="3" fillId="0" borderId="1" xfId="45" applyFont="1" applyFill="1" applyBorder="1" applyAlignment="1">
      <alignment horizontal="center" vertical="center" wrapText="1"/>
    </xf>
    <xf numFmtId="0" fontId="3" fillId="0" borderId="1" xfId="45" applyFont="1" applyFill="1" applyBorder="1" applyAlignment="1">
      <alignment horizontal="left" vertical="center" wrapText="1"/>
    </xf>
    <xf numFmtId="0" fontId="3" fillId="0" borderId="1" xfId="45" applyFont="1" applyFill="1" applyBorder="1" applyAlignment="1">
      <alignment vertical="center" wrapText="1"/>
    </xf>
    <xf numFmtId="0" fontId="8" fillId="0" borderId="3" xfId="0" applyFont="1" applyFill="1" applyBorder="1" applyAlignment="1" applyProtection="1">
      <alignment horizontal="center" vertical="center" wrapText="1"/>
      <protection locked="0"/>
    </xf>
    <xf numFmtId="0" fontId="8" fillId="0" borderId="1" xfId="0" applyFont="1" applyFill="1" applyBorder="1" applyAlignment="1" applyProtection="1">
      <alignment horizontal="left" vertical="center" wrapText="1"/>
      <protection locked="0"/>
    </xf>
    <xf numFmtId="0" fontId="8" fillId="0" borderId="1" xfId="0" applyFont="1" applyFill="1" applyBorder="1" applyAlignment="1" applyProtection="1">
      <alignment horizontal="center" vertical="center" wrapText="1"/>
      <protection locked="0"/>
    </xf>
    <xf numFmtId="0" fontId="8" fillId="0" borderId="4" xfId="0" applyFont="1" applyFill="1" applyBorder="1" applyAlignment="1" applyProtection="1">
      <alignment horizontal="center" vertical="center" wrapText="1"/>
      <protection locked="0"/>
    </xf>
    <xf numFmtId="9" fontId="8" fillId="0" borderId="1" xfId="11" applyFont="1" applyFill="1" applyBorder="1" applyAlignment="1" applyProtection="1">
      <alignment horizontal="center" vertical="center" wrapText="1"/>
      <protection locked="0"/>
    </xf>
    <xf numFmtId="0" fontId="9" fillId="0" borderId="1" xfId="51" applyFont="1" applyFill="1" applyBorder="1" applyAlignment="1">
      <alignment vertical="center" wrapText="1"/>
    </xf>
    <xf numFmtId="0" fontId="9" fillId="0" borderId="1" xfId="51" applyFont="1" applyFill="1" applyBorder="1" applyAlignment="1">
      <alignment horizontal="left" vertical="center" wrapText="1"/>
    </xf>
    <xf numFmtId="0" fontId="9" fillId="0" borderId="1" xfId="51" applyFont="1" applyFill="1" applyBorder="1" applyAlignment="1">
      <alignment horizontal="center" vertical="center" wrapText="1"/>
    </xf>
    <xf numFmtId="9" fontId="9" fillId="0" borderId="1" xfId="51" applyNumberFormat="1" applyFont="1" applyFill="1" applyBorder="1" applyAlignment="1">
      <alignment horizontal="left" vertical="center" wrapText="1"/>
    </xf>
    <xf numFmtId="9" fontId="8" fillId="0" borderId="3" xfId="11" applyFont="1" applyFill="1" applyBorder="1" applyAlignment="1" applyProtection="1">
      <alignment horizontal="center" vertical="center" wrapText="1"/>
      <protection locked="0"/>
    </xf>
    <xf numFmtId="0" fontId="8" fillId="0" borderId="1" xfId="0" applyFont="1" applyFill="1" applyBorder="1" applyAlignment="1" applyProtection="1">
      <alignment vertical="center" wrapText="1"/>
      <protection locked="0"/>
    </xf>
    <xf numFmtId="0" fontId="3" fillId="0" borderId="2" xfId="45" applyFont="1" applyFill="1" applyBorder="1" applyAlignment="1">
      <alignment horizontal="center" vertical="center" wrapText="1"/>
    </xf>
    <xf numFmtId="0" fontId="3" fillId="0" borderId="2" xfId="45" applyFont="1" applyFill="1" applyBorder="1" applyAlignment="1">
      <alignment horizontal="left" vertical="center" wrapText="1"/>
    </xf>
    <xf numFmtId="0" fontId="10" fillId="0" borderId="1" xfId="0" applyFont="1" applyFill="1" applyBorder="1" applyAlignment="1" applyProtection="1">
      <alignment horizontal="center" vertical="center" wrapText="1"/>
      <protection locked="0"/>
    </xf>
    <xf numFmtId="0" fontId="8" fillId="0" borderId="2" xfId="0" applyFont="1" applyFill="1" applyBorder="1" applyAlignment="1" applyProtection="1">
      <alignment vertical="center" wrapText="1"/>
      <protection locked="0"/>
    </xf>
    <xf numFmtId="0" fontId="9" fillId="0" borderId="2" xfId="51" applyFont="1" applyFill="1" applyBorder="1" applyAlignment="1">
      <alignment vertical="center" wrapText="1"/>
    </xf>
    <xf numFmtId="0" fontId="10" fillId="0" borderId="2" xfId="0" applyFont="1" applyFill="1" applyBorder="1" applyAlignment="1" applyProtection="1">
      <alignment horizontal="center" vertical="center" wrapText="1"/>
      <protection locked="0"/>
    </xf>
    <xf numFmtId="0" fontId="3" fillId="0" borderId="2" xfId="45" applyFont="1" applyFill="1" applyBorder="1" applyAlignment="1">
      <alignment vertical="center" wrapText="1"/>
    </xf>
    <xf numFmtId="0" fontId="9" fillId="0" borderId="2" xfId="51" applyFont="1" applyFill="1" applyBorder="1" applyAlignment="1">
      <alignment horizontal="left" vertical="center" wrapText="1"/>
    </xf>
    <xf numFmtId="0" fontId="3"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vertical="center" wrapText="1"/>
      <protection locked="0"/>
    </xf>
    <xf numFmtId="0" fontId="3" fillId="0" borderId="1" xfId="0" applyFont="1" applyFill="1" applyBorder="1" applyAlignment="1" applyProtection="1">
      <alignment horizontal="left" vertical="center" wrapText="1"/>
      <protection locked="0"/>
    </xf>
    <xf numFmtId="0" fontId="8" fillId="0" borderId="4" xfId="0" applyFont="1" applyFill="1" applyBorder="1" applyAlignment="1" applyProtection="1">
      <alignment vertical="center" wrapText="1"/>
      <protection locked="0"/>
    </xf>
    <xf numFmtId="0" fontId="9" fillId="0" borderId="4" xfId="51" applyFont="1" applyFill="1" applyBorder="1" applyAlignment="1">
      <alignment vertical="center" wrapText="1"/>
    </xf>
    <xf numFmtId="0" fontId="3" fillId="0" borderId="3" xfId="45" applyFont="1" applyFill="1" applyBorder="1" applyAlignment="1">
      <alignment horizontal="center" vertical="center" wrapText="1"/>
    </xf>
    <xf numFmtId="0" fontId="8" fillId="0" borderId="4" xfId="0" applyFont="1" applyFill="1" applyBorder="1" applyAlignment="1" applyProtection="1">
      <alignment horizontal="left" vertical="center" wrapText="1"/>
      <protection locked="0"/>
    </xf>
    <xf numFmtId="0" fontId="0" fillId="0" borderId="1" xfId="0" applyFont="1" applyFill="1" applyBorder="1" applyAlignment="1">
      <alignment horizontal="center" vertical="center" wrapText="1"/>
    </xf>
    <xf numFmtId="0" fontId="1" fillId="0" borderId="5" xfId="0" applyFont="1" applyFill="1" applyBorder="1" applyAlignment="1" applyProtection="1">
      <alignment horizontal="center" vertical="center" wrapText="1"/>
      <protection locked="0"/>
    </xf>
    <xf numFmtId="0" fontId="1" fillId="0" borderId="6"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1" xfId="0" applyFont="1" applyFill="1" applyBorder="1" applyAlignment="1" applyProtection="1">
      <alignment horizontal="center" vertical="center" wrapText="1"/>
      <protection locked="0"/>
    </xf>
    <xf numFmtId="0" fontId="1" fillId="0" borderId="1" xfId="0" applyFont="1" applyFill="1" applyBorder="1" applyAlignment="1" applyProtection="1">
      <alignment vertical="center" wrapText="1"/>
      <protection locked="0"/>
    </xf>
    <xf numFmtId="0" fontId="1" fillId="0" borderId="1" xfId="0" applyFont="1" applyFill="1" applyBorder="1" applyAlignment="1" applyProtection="1">
      <alignment horizontal="left" vertical="center" wrapText="1"/>
      <protection locked="0"/>
    </xf>
    <xf numFmtId="176" fontId="7" fillId="0" borderId="1" xfId="0" applyNumberFormat="1" applyFont="1" applyFill="1" applyBorder="1" applyAlignment="1" applyProtection="1">
      <alignment horizontal="center" vertical="center" wrapText="1"/>
      <protection locked="0"/>
    </xf>
    <xf numFmtId="176" fontId="0" fillId="0" borderId="1" xfId="0" applyNumberFormat="1" applyFill="1" applyBorder="1" applyAlignment="1">
      <alignment vertical="center" wrapText="1"/>
    </xf>
    <xf numFmtId="176" fontId="1" fillId="0" borderId="1" xfId="0" applyNumberFormat="1" applyFont="1" applyFill="1" applyBorder="1" applyAlignment="1" applyProtection="1">
      <alignment vertical="center" wrapText="1"/>
      <protection locked="0"/>
    </xf>
    <xf numFmtId="176" fontId="8" fillId="0" borderId="1" xfId="0" applyNumberFormat="1" applyFont="1" applyFill="1" applyBorder="1" applyAlignment="1" applyProtection="1">
      <alignment horizontal="center" vertical="center" wrapText="1"/>
      <protection locked="0"/>
    </xf>
    <xf numFmtId="176" fontId="7" fillId="0" borderId="2" xfId="0" applyNumberFormat="1" applyFont="1" applyFill="1" applyBorder="1" applyAlignment="1" applyProtection="1">
      <alignment horizontal="center" vertical="center" wrapText="1"/>
      <protection locked="0"/>
    </xf>
    <xf numFmtId="0" fontId="9" fillId="0" borderId="2" xfId="51" applyFont="1" applyFill="1" applyBorder="1" applyAlignment="1">
      <alignment horizontal="center" vertical="center" wrapText="1"/>
    </xf>
    <xf numFmtId="176" fontId="8" fillId="0" borderId="2" xfId="0" applyNumberFormat="1" applyFont="1" applyFill="1" applyBorder="1" applyAlignment="1" applyProtection="1">
      <alignment horizontal="center" vertical="center" wrapText="1"/>
      <protection locked="0"/>
    </xf>
    <xf numFmtId="176" fontId="11" fillId="0" borderId="1" xfId="0" applyNumberFormat="1" applyFont="1" applyFill="1" applyBorder="1" applyAlignment="1" applyProtection="1">
      <alignment horizontal="center" vertical="center" wrapText="1"/>
      <protection locked="0"/>
    </xf>
    <xf numFmtId="176" fontId="0" fillId="0" borderId="1" xfId="0" applyNumberFormat="1" applyFill="1" applyBorder="1" applyAlignment="1">
      <alignment horizontal="left" vertical="center" wrapText="1"/>
    </xf>
    <xf numFmtId="176" fontId="7" fillId="0" borderId="4" xfId="0" applyNumberFormat="1" applyFont="1" applyFill="1" applyBorder="1" applyAlignment="1" applyProtection="1">
      <alignment horizontal="center" vertical="center" wrapText="1"/>
      <protection locked="0"/>
    </xf>
    <xf numFmtId="0" fontId="9" fillId="0" borderId="4" xfId="51" applyFont="1" applyFill="1" applyBorder="1" applyAlignment="1">
      <alignment horizontal="center" vertical="center" wrapText="1"/>
    </xf>
    <xf numFmtId="176" fontId="3" fillId="0" borderId="1" xfId="45" applyNumberFormat="1" applyFont="1" applyFill="1" applyBorder="1" applyAlignment="1">
      <alignment vertical="center" wrapText="1"/>
    </xf>
    <xf numFmtId="10" fontId="8" fillId="0" borderId="1" xfId="11" applyNumberFormat="1" applyFont="1" applyFill="1" applyBorder="1" applyAlignment="1" applyProtection="1">
      <alignment horizontal="center" vertical="center" wrapText="1"/>
      <protection locked="0"/>
    </xf>
    <xf numFmtId="176" fontId="3" fillId="0" borderId="1" xfId="45" applyNumberFormat="1" applyFont="1" applyFill="1" applyBorder="1" applyAlignment="1">
      <alignment horizontal="left" vertical="center" wrapText="1"/>
    </xf>
    <xf numFmtId="176" fontId="3" fillId="0" borderId="1" xfId="45" applyNumberFormat="1" applyFont="1" applyFill="1" applyBorder="1" applyAlignment="1">
      <alignment vertical="center"/>
    </xf>
    <xf numFmtId="176" fontId="2" fillId="0" borderId="1" xfId="51" applyNumberFormat="1" applyFont="1" applyFill="1" applyBorder="1" applyAlignment="1">
      <alignment vertical="center" wrapText="1"/>
    </xf>
    <xf numFmtId="177" fontId="1" fillId="0" borderId="1" xfId="0" applyNumberFormat="1" applyFont="1" applyFill="1" applyBorder="1" applyAlignment="1" applyProtection="1">
      <alignment vertical="center" wrapText="1"/>
      <protection locked="0"/>
    </xf>
    <xf numFmtId="0" fontId="11" fillId="0" borderId="1" xfId="0" applyFont="1" applyFill="1" applyBorder="1" applyAlignment="1" applyProtection="1">
      <alignment horizontal="center" vertical="center" wrapText="1"/>
      <protection locked="0"/>
    </xf>
    <xf numFmtId="10" fontId="8" fillId="0" borderId="1" xfId="11" applyNumberFormat="1" applyFont="1" applyFill="1" applyBorder="1" applyAlignment="1" applyProtection="1">
      <alignment horizontal="left" vertical="center" wrapText="1"/>
      <protection locked="0"/>
    </xf>
    <xf numFmtId="176" fontId="8" fillId="0" borderId="1" xfId="0" applyNumberFormat="1" applyFont="1" applyFill="1" applyBorder="1" applyAlignment="1" applyProtection="1">
      <alignment horizontal="left" vertical="center" wrapText="1"/>
      <protection locked="0"/>
    </xf>
    <xf numFmtId="176" fontId="3" fillId="0" borderId="1" xfId="0" applyNumberFormat="1" applyFont="1" applyFill="1" applyBorder="1" applyAlignment="1" applyProtection="1">
      <alignment horizontal="center" vertical="center" wrapText="1"/>
      <protection locked="0"/>
    </xf>
    <xf numFmtId="176" fontId="8" fillId="0" borderId="4" xfId="0" applyNumberFormat="1" applyFont="1" applyFill="1" applyBorder="1" applyAlignment="1" applyProtection="1">
      <alignment horizontal="center" vertical="center" wrapText="1"/>
      <protection locked="0"/>
    </xf>
    <xf numFmtId="0" fontId="5" fillId="0" borderId="0" xfId="0" applyFont="1" applyFill="1" applyBorder="1" applyAlignment="1" applyProtection="1">
      <alignment horizontal="left" vertical="center" wrapText="1"/>
      <protection locked="0"/>
    </xf>
    <xf numFmtId="177" fontId="5" fillId="0" borderId="0" xfId="0" applyNumberFormat="1" applyFont="1" applyFill="1" applyBorder="1" applyAlignment="1" applyProtection="1">
      <alignment horizontal="center" vertical="center" wrapText="1"/>
      <protection locked="0"/>
    </xf>
    <xf numFmtId="177" fontId="6" fillId="0" borderId="0" xfId="0" applyNumberFormat="1" applyFont="1" applyFill="1" applyBorder="1" applyAlignment="1" applyProtection="1">
      <alignment horizontal="left" vertical="center" wrapText="1"/>
      <protection locked="0"/>
    </xf>
    <xf numFmtId="177" fontId="7" fillId="0" borderId="1" xfId="0" applyNumberFormat="1" applyFont="1" applyFill="1" applyBorder="1" applyAlignment="1" applyProtection="1">
      <alignment horizontal="center" vertical="center" wrapText="1"/>
      <protection locked="0"/>
    </xf>
    <xf numFmtId="10" fontId="8" fillId="0" borderId="1" xfId="0" applyNumberFormat="1" applyFont="1" applyFill="1" applyBorder="1" applyAlignment="1" applyProtection="1">
      <alignment horizontal="left" vertical="center" wrapText="1"/>
      <protection locked="0"/>
    </xf>
    <xf numFmtId="177" fontId="8" fillId="0" borderId="1" xfId="11" applyNumberFormat="1" applyFont="1" applyFill="1" applyBorder="1" applyAlignment="1" applyProtection="1">
      <alignment horizontal="center" vertical="center" wrapText="1"/>
      <protection locked="0"/>
    </xf>
    <xf numFmtId="177" fontId="8" fillId="0" borderId="1" xfId="0" applyNumberFormat="1" applyFont="1" applyFill="1" applyBorder="1" applyAlignment="1" applyProtection="1">
      <alignment horizontal="center" vertical="center" wrapText="1"/>
      <protection locked="0"/>
    </xf>
    <xf numFmtId="176" fontId="8" fillId="0" borderId="1" xfId="11" applyNumberFormat="1" applyFont="1" applyFill="1" applyBorder="1" applyAlignment="1" applyProtection="1">
      <alignment horizontal="center" vertical="center" wrapText="1"/>
      <protection locked="0"/>
    </xf>
    <xf numFmtId="176" fontId="8" fillId="0" borderId="2" xfId="0" applyNumberFormat="1" applyFont="1" applyFill="1" applyBorder="1" applyAlignment="1" applyProtection="1">
      <alignment horizontal="left" vertical="center" wrapText="1"/>
      <protection locked="0"/>
    </xf>
    <xf numFmtId="177" fontId="8" fillId="0" borderId="2" xfId="0" applyNumberFormat="1" applyFont="1" applyFill="1" applyBorder="1" applyAlignment="1" applyProtection="1">
      <alignment horizontal="center" vertical="center" wrapText="1"/>
      <protection locked="0"/>
    </xf>
    <xf numFmtId="10" fontId="8" fillId="0" borderId="2" xfId="11" applyNumberFormat="1" applyFont="1" applyFill="1" applyBorder="1" applyAlignment="1" applyProtection="1">
      <alignment horizontal="center" vertical="center" wrapText="1"/>
      <protection locked="0"/>
    </xf>
    <xf numFmtId="177" fontId="3" fillId="0" borderId="1" xfId="0" applyNumberFormat="1" applyFont="1" applyFill="1" applyBorder="1" applyAlignment="1" applyProtection="1">
      <alignment horizontal="center" vertical="center" wrapText="1"/>
      <protection locked="0"/>
    </xf>
    <xf numFmtId="176" fontId="8" fillId="0" borderId="4" xfId="0" applyNumberFormat="1" applyFont="1" applyFill="1" applyBorder="1" applyAlignment="1" applyProtection="1">
      <alignment horizontal="left" vertical="center" wrapText="1"/>
      <protection locked="0"/>
    </xf>
    <xf numFmtId="177" fontId="8" fillId="0" borderId="4" xfId="0" applyNumberFormat="1" applyFont="1" applyFill="1" applyBorder="1" applyAlignment="1" applyProtection="1">
      <alignment horizontal="center" vertical="center" wrapText="1"/>
      <protection locked="0"/>
    </xf>
    <xf numFmtId="177" fontId="1" fillId="0" borderId="1" xfId="0" applyNumberFormat="1" applyFont="1" applyFill="1" applyBorder="1" applyAlignment="1" applyProtection="1">
      <alignment horizontal="left" vertical="center" wrapText="1"/>
      <protection locked="0"/>
    </xf>
    <xf numFmtId="176" fontId="1" fillId="0" borderId="0" xfId="0" applyNumberFormat="1" applyFont="1" applyFill="1" applyAlignment="1" applyProtection="1">
      <alignment vertical="center" wrapText="1"/>
      <protection locked="0"/>
    </xf>
    <xf numFmtId="0" fontId="3" fillId="2" borderId="1" xfId="45" applyFont="1" applyFill="1" applyBorder="1" applyAlignment="1">
      <alignment horizontal="center" vertical="center" wrapText="1"/>
    </xf>
    <xf numFmtId="0" fontId="3" fillId="2" borderId="1" xfId="45" applyFont="1" applyFill="1" applyBorder="1" applyAlignment="1">
      <alignment horizontal="left" vertical="center" wrapText="1"/>
    </xf>
    <xf numFmtId="0" fontId="3" fillId="2" borderId="1" xfId="45" applyFont="1" applyFill="1" applyBorder="1" applyAlignment="1">
      <alignment vertical="center" wrapText="1"/>
    </xf>
    <xf numFmtId="0" fontId="3" fillId="2" borderId="2" xfId="45" applyFont="1" applyFill="1" applyBorder="1" applyAlignment="1">
      <alignment horizontal="center" vertical="center" wrapText="1"/>
    </xf>
    <xf numFmtId="0" fontId="3" fillId="2" borderId="2" xfId="45" applyFont="1" applyFill="1" applyBorder="1" applyAlignment="1">
      <alignment horizontal="left" vertical="center" wrapText="1"/>
    </xf>
    <xf numFmtId="0" fontId="3" fillId="2" borderId="2" xfId="45" applyFont="1" applyFill="1" applyBorder="1" applyAlignment="1">
      <alignment vertical="center" wrapText="1"/>
    </xf>
    <xf numFmtId="0" fontId="3" fillId="2" borderId="3" xfId="45" applyFont="1" applyFill="1" applyBorder="1" applyAlignment="1">
      <alignment horizontal="center" vertical="center" wrapText="1"/>
    </xf>
    <xf numFmtId="176" fontId="5" fillId="0" borderId="0" xfId="0" applyNumberFormat="1" applyFont="1" applyFill="1" applyBorder="1" applyAlignment="1" applyProtection="1">
      <alignment horizontal="center" vertical="center" wrapText="1"/>
      <protection locked="0"/>
    </xf>
    <xf numFmtId="176" fontId="6" fillId="0" borderId="0" xfId="0" applyNumberFormat="1" applyFont="1" applyFill="1" applyBorder="1" applyAlignment="1" applyProtection="1">
      <alignment horizontal="left" vertical="center" wrapText="1"/>
      <protection locked="0"/>
    </xf>
    <xf numFmtId="176" fontId="0" fillId="0" borderId="1" xfId="0" applyNumberFormat="1" applyBorder="1" applyAlignment="1">
      <alignment vertical="center" wrapText="1"/>
    </xf>
    <xf numFmtId="0" fontId="3" fillId="0" borderId="0" xfId="45" applyFont="1" applyFill="1" applyAlignment="1">
      <alignment vertical="center" wrapText="1"/>
    </xf>
    <xf numFmtId="176" fontId="0" fillId="0" borderId="1" xfId="0" applyNumberFormat="1" applyBorder="1" applyAlignment="1">
      <alignment horizontal="left" vertical="center" wrapText="1"/>
    </xf>
    <xf numFmtId="176" fontId="6" fillId="0" borderId="1" xfId="0" applyNumberFormat="1" applyFont="1" applyFill="1" applyBorder="1" applyAlignment="1" applyProtection="1">
      <alignment horizontal="center" vertical="center" wrapText="1"/>
      <protection locked="0"/>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2" xfId="51"/>
    <cellStyle name="常规 3" xf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6"/>
  <sheetViews>
    <sheetView topLeftCell="A16" workbookViewId="0">
      <selection activeCell="K20" sqref="K20"/>
    </sheetView>
  </sheetViews>
  <sheetFormatPr defaultColWidth="9" defaultRowHeight="13.5"/>
  <cols>
    <col min="1" max="1" width="5.45" style="1" customWidth="1"/>
    <col min="2" max="2" width="5.09166666666667" style="1" customWidth="1"/>
    <col min="3" max="3" width="6.36666666666667" style="5" customWidth="1"/>
    <col min="4" max="4" width="4.26666666666667" style="6" customWidth="1"/>
    <col min="5" max="5" width="18.8166666666667" style="1" customWidth="1"/>
    <col min="6" max="6" width="29.725" style="1" customWidth="1"/>
    <col min="7" max="7" width="32.55" style="5" customWidth="1"/>
    <col min="8" max="8" width="21.1833333333333" style="5" customWidth="1"/>
    <col min="9" max="10" width="10.2666666666667" style="1" customWidth="1"/>
    <col min="11" max="11" width="39.8583333333333" style="1" customWidth="1"/>
    <col min="12" max="12" width="8.5" style="87" customWidth="1"/>
    <col min="13" max="13" width="23.5" style="87" hidden="1" customWidth="1"/>
    <col min="14" max="14" width="15.125" style="1" customWidth="1"/>
    <col min="15" max="15" width="13.5" style="1" customWidth="1"/>
    <col min="16" max="16364" width="9" style="1"/>
  </cols>
  <sheetData>
    <row r="1" s="1" customFormat="1" ht="28" customHeight="1" spans="1:13">
      <c r="A1" s="8" t="s">
        <v>0</v>
      </c>
      <c r="B1" s="8"/>
      <c r="C1" s="5"/>
      <c r="D1" s="6"/>
      <c r="G1" s="5"/>
      <c r="H1" s="5"/>
      <c r="L1" s="87"/>
      <c r="M1" s="87"/>
    </row>
    <row r="2" s="1" customFormat="1" ht="37" customHeight="1" spans="1:13">
      <c r="A2" s="9" t="s">
        <v>1</v>
      </c>
      <c r="B2" s="9"/>
      <c r="C2" s="9"/>
      <c r="D2" s="9"/>
      <c r="E2" s="9"/>
      <c r="F2" s="9"/>
      <c r="G2" s="9"/>
      <c r="H2" s="9"/>
      <c r="I2" s="9"/>
      <c r="J2" s="9"/>
      <c r="K2" s="9"/>
      <c r="L2" s="95"/>
      <c r="M2" s="87"/>
    </row>
    <row r="3" s="1" customFormat="1" ht="30" customHeight="1" spans="1:13">
      <c r="A3" s="10" t="s">
        <v>2</v>
      </c>
      <c r="B3" s="10"/>
      <c r="C3" s="10"/>
      <c r="D3" s="10"/>
      <c r="E3" s="10"/>
      <c r="F3" s="10"/>
      <c r="G3" s="10"/>
      <c r="H3" s="10"/>
      <c r="I3" s="10"/>
      <c r="J3" s="10"/>
      <c r="K3" s="10"/>
      <c r="L3" s="96"/>
      <c r="M3" s="87"/>
    </row>
    <row r="4" s="1" customFormat="1" ht="82" customHeight="1" spans="1:13">
      <c r="A4" s="11" t="s">
        <v>3</v>
      </c>
      <c r="B4" s="11" t="s">
        <v>4</v>
      </c>
      <c r="C4" s="11" t="s">
        <v>5</v>
      </c>
      <c r="D4" s="11" t="s">
        <v>6</v>
      </c>
      <c r="E4" s="11" t="s">
        <v>7</v>
      </c>
      <c r="F4" s="11" t="s">
        <v>8</v>
      </c>
      <c r="G4" s="11" t="s">
        <v>9</v>
      </c>
      <c r="H4" s="11" t="s">
        <v>10</v>
      </c>
      <c r="I4" s="11" t="s">
        <v>11</v>
      </c>
      <c r="J4" s="50" t="s">
        <v>12</v>
      </c>
      <c r="K4" s="50" t="s">
        <v>13</v>
      </c>
      <c r="L4" s="87"/>
      <c r="M4" s="87"/>
    </row>
    <row r="5" s="1" customFormat="1" ht="122" customHeight="1" spans="1:13">
      <c r="A5" s="13" t="s">
        <v>14</v>
      </c>
      <c r="B5" s="13" t="s">
        <v>15</v>
      </c>
      <c r="C5" s="88" t="s">
        <v>16</v>
      </c>
      <c r="D5" s="88">
        <v>3</v>
      </c>
      <c r="E5" s="89" t="s">
        <v>17</v>
      </c>
      <c r="F5" s="90" t="s">
        <v>18</v>
      </c>
      <c r="G5" s="90" t="s">
        <v>19</v>
      </c>
      <c r="H5" s="90" t="s">
        <v>20</v>
      </c>
      <c r="I5" s="88" t="s">
        <v>21</v>
      </c>
      <c r="J5" s="50">
        <v>0</v>
      </c>
      <c r="K5" s="90" t="s">
        <v>22</v>
      </c>
      <c r="L5" s="87"/>
      <c r="M5" s="87" t="s">
        <v>23</v>
      </c>
    </row>
    <row r="6" s="1" customFormat="1" ht="104" customHeight="1" spans="1:13">
      <c r="A6" s="17"/>
      <c r="B6" s="17"/>
      <c r="C6" s="88" t="s">
        <v>24</v>
      </c>
      <c r="D6" s="88">
        <v>4</v>
      </c>
      <c r="E6" s="89" t="s">
        <v>25</v>
      </c>
      <c r="F6" s="90" t="s">
        <v>26</v>
      </c>
      <c r="G6" s="90" t="s">
        <v>27</v>
      </c>
      <c r="H6" s="18" t="s">
        <v>28</v>
      </c>
      <c r="I6" s="19" t="s">
        <v>21</v>
      </c>
      <c r="J6" s="50">
        <v>3</v>
      </c>
      <c r="K6" s="18" t="s">
        <v>29</v>
      </c>
      <c r="L6" s="87"/>
      <c r="M6" s="87"/>
    </row>
    <row r="7" s="1" customFormat="1" ht="101" customHeight="1" spans="1:13">
      <c r="A7" s="17"/>
      <c r="B7" s="17"/>
      <c r="C7" s="18" t="s">
        <v>30</v>
      </c>
      <c r="D7" s="19">
        <v>3</v>
      </c>
      <c r="E7" s="18" t="s">
        <v>31</v>
      </c>
      <c r="F7" s="18" t="s">
        <v>32</v>
      </c>
      <c r="G7" s="18" t="s">
        <v>33</v>
      </c>
      <c r="H7" s="18" t="s">
        <v>34</v>
      </c>
      <c r="I7" s="19" t="s">
        <v>21</v>
      </c>
      <c r="J7" s="50">
        <v>1.5</v>
      </c>
      <c r="K7" s="18" t="s">
        <v>35</v>
      </c>
      <c r="L7" s="87"/>
      <c r="M7" s="87" t="s">
        <v>36</v>
      </c>
    </row>
    <row r="8" s="1" customFormat="1" ht="97" customHeight="1" spans="1:13">
      <c r="A8" s="17"/>
      <c r="B8" s="20"/>
      <c r="C8" s="18" t="s">
        <v>37</v>
      </c>
      <c r="D8" s="19">
        <v>2</v>
      </c>
      <c r="E8" s="18" t="s">
        <v>38</v>
      </c>
      <c r="F8" s="18" t="s">
        <v>39</v>
      </c>
      <c r="G8" s="18" t="s">
        <v>40</v>
      </c>
      <c r="H8" s="18" t="s">
        <v>41</v>
      </c>
      <c r="I8" s="19" t="s">
        <v>21</v>
      </c>
      <c r="J8" s="50">
        <v>1</v>
      </c>
      <c r="K8" s="19" t="s">
        <v>42</v>
      </c>
      <c r="L8" s="87"/>
      <c r="M8" s="87" t="s">
        <v>43</v>
      </c>
    </row>
    <row r="9" s="1" customFormat="1" ht="67.5" customHeight="1" spans="1:13">
      <c r="A9" s="17"/>
      <c r="B9" s="19" t="s">
        <v>44</v>
      </c>
      <c r="C9" s="18" t="s">
        <v>45</v>
      </c>
      <c r="D9" s="19">
        <v>3</v>
      </c>
      <c r="E9" s="18" t="s">
        <v>46</v>
      </c>
      <c r="F9" s="18" t="s">
        <v>47</v>
      </c>
      <c r="G9" s="18" t="s">
        <v>48</v>
      </c>
      <c r="H9" s="18" t="s">
        <v>49</v>
      </c>
      <c r="I9" s="19" t="s">
        <v>50</v>
      </c>
      <c r="J9" s="50">
        <v>1.812375</v>
      </c>
      <c r="K9" s="19" t="s">
        <v>51</v>
      </c>
      <c r="L9" s="87"/>
      <c r="M9" s="87"/>
    </row>
    <row r="10" s="1" customFormat="1" ht="117" customHeight="1" spans="1:13">
      <c r="A10" s="20"/>
      <c r="B10" s="19"/>
      <c r="C10" s="18" t="s">
        <v>52</v>
      </c>
      <c r="D10" s="19">
        <v>3</v>
      </c>
      <c r="E10" s="18" t="s">
        <v>53</v>
      </c>
      <c r="F10" s="18" t="s">
        <v>54</v>
      </c>
      <c r="G10" s="18" t="s">
        <v>55</v>
      </c>
      <c r="H10" s="18" t="s">
        <v>49</v>
      </c>
      <c r="I10" s="19" t="s">
        <v>50</v>
      </c>
      <c r="J10" s="50">
        <v>1.611525</v>
      </c>
      <c r="K10" s="19" t="s">
        <v>56</v>
      </c>
      <c r="L10" s="87"/>
      <c r="M10" s="87"/>
    </row>
    <row r="11" s="1" customFormat="1" ht="119" customHeight="1" spans="1:13">
      <c r="A11" s="21" t="s">
        <v>57</v>
      </c>
      <c r="B11" s="13" t="s">
        <v>58</v>
      </c>
      <c r="C11" s="18" t="s">
        <v>59</v>
      </c>
      <c r="D11" s="19">
        <v>3</v>
      </c>
      <c r="E11" s="18" t="s">
        <v>60</v>
      </c>
      <c r="F11" s="18" t="s">
        <v>61</v>
      </c>
      <c r="G11" s="18" t="s">
        <v>62</v>
      </c>
      <c r="H11" s="18" t="s">
        <v>63</v>
      </c>
      <c r="I11" s="19" t="s">
        <v>21</v>
      </c>
      <c r="J11" s="50">
        <v>1.5</v>
      </c>
      <c r="K11" s="19" t="s">
        <v>64</v>
      </c>
      <c r="L11" s="87"/>
      <c r="M11" s="87" t="s">
        <v>65</v>
      </c>
    </row>
    <row r="12" s="1" customFormat="1" ht="174" customHeight="1" spans="1:13">
      <c r="A12" s="21"/>
      <c r="B12" s="17"/>
      <c r="C12" s="22" t="s">
        <v>66</v>
      </c>
      <c r="D12" s="19">
        <v>5</v>
      </c>
      <c r="E12" s="18" t="s">
        <v>67</v>
      </c>
      <c r="F12" s="18" t="s">
        <v>68</v>
      </c>
      <c r="G12" s="38" t="s">
        <v>69</v>
      </c>
      <c r="H12" s="23" t="s">
        <v>70</v>
      </c>
      <c r="I12" s="19" t="s">
        <v>21</v>
      </c>
      <c r="J12" s="50">
        <v>2</v>
      </c>
      <c r="K12" s="18" t="s">
        <v>71</v>
      </c>
      <c r="L12" s="87"/>
      <c r="M12" s="87" t="s">
        <v>72</v>
      </c>
    </row>
    <row r="13" s="1" customFormat="1" ht="291" customHeight="1" spans="1:11">
      <c r="A13" s="21"/>
      <c r="B13" s="17"/>
      <c r="C13" s="22" t="s">
        <v>73</v>
      </c>
      <c r="D13" s="19">
        <v>4</v>
      </c>
      <c r="E13" s="18" t="s">
        <v>74</v>
      </c>
      <c r="F13" s="18" t="s">
        <v>75</v>
      </c>
      <c r="G13" s="18" t="s">
        <v>76</v>
      </c>
      <c r="H13" s="23" t="s">
        <v>77</v>
      </c>
      <c r="I13" s="19" t="s">
        <v>21</v>
      </c>
      <c r="J13" s="50">
        <v>1</v>
      </c>
      <c r="K13" s="38" t="s">
        <v>78</v>
      </c>
    </row>
    <row r="14" customFormat="1" ht="258" customHeight="1" spans="1:11">
      <c r="A14" s="21"/>
      <c r="B14" s="17"/>
      <c r="C14" s="22" t="s">
        <v>79</v>
      </c>
      <c r="D14" s="24">
        <v>2</v>
      </c>
      <c r="E14" s="23" t="s">
        <v>80</v>
      </c>
      <c r="F14" s="22" t="s">
        <v>81</v>
      </c>
      <c r="G14" s="22" t="s">
        <v>82</v>
      </c>
      <c r="H14" s="22" t="s">
        <v>83</v>
      </c>
      <c r="I14" s="22" t="s">
        <v>84</v>
      </c>
      <c r="J14" s="50">
        <v>0</v>
      </c>
      <c r="K14" s="97" t="s">
        <v>85</v>
      </c>
    </row>
    <row r="15" s="3" customFormat="1" ht="123" customHeight="1" spans="1:11">
      <c r="A15" s="21"/>
      <c r="B15" s="17"/>
      <c r="C15" s="22" t="s">
        <v>86</v>
      </c>
      <c r="D15" s="24">
        <v>3</v>
      </c>
      <c r="E15" s="23" t="s">
        <v>87</v>
      </c>
      <c r="F15" s="22" t="s">
        <v>88</v>
      </c>
      <c r="G15" s="22" t="s">
        <v>89</v>
      </c>
      <c r="H15" s="22" t="s">
        <v>90</v>
      </c>
      <c r="I15" s="19" t="s">
        <v>84</v>
      </c>
      <c r="J15" s="50">
        <v>2.0568</v>
      </c>
      <c r="K15" s="97" t="s">
        <v>91</v>
      </c>
    </row>
    <row r="16" s="1" customFormat="1" ht="83" customHeight="1" spans="1:13">
      <c r="A16" s="21"/>
      <c r="B16" s="17"/>
      <c r="C16" s="22" t="s">
        <v>92</v>
      </c>
      <c r="D16" s="19">
        <v>2</v>
      </c>
      <c r="E16" s="23" t="s">
        <v>93</v>
      </c>
      <c r="F16" s="25" t="s">
        <v>94</v>
      </c>
      <c r="G16" s="25" t="s">
        <v>95</v>
      </c>
      <c r="H16" s="23" t="s">
        <v>96</v>
      </c>
      <c r="I16" s="19" t="s">
        <v>84</v>
      </c>
      <c r="J16" s="50">
        <v>1.8511</v>
      </c>
      <c r="K16" s="97" t="s">
        <v>97</v>
      </c>
      <c r="L16" s="87"/>
      <c r="M16" s="87"/>
    </row>
    <row r="17" s="1" customFormat="1" ht="241" customHeight="1" spans="1:13">
      <c r="A17" s="21"/>
      <c r="B17" s="20"/>
      <c r="C17" s="18" t="s">
        <v>98</v>
      </c>
      <c r="D17" s="19">
        <v>2</v>
      </c>
      <c r="E17" s="18" t="s">
        <v>99</v>
      </c>
      <c r="F17" s="18" t="s">
        <v>100</v>
      </c>
      <c r="G17" s="18" t="s">
        <v>101</v>
      </c>
      <c r="H17" s="18" t="s">
        <v>102</v>
      </c>
      <c r="I17" s="19" t="s">
        <v>103</v>
      </c>
      <c r="J17" s="50">
        <v>1</v>
      </c>
      <c r="K17" s="97" t="s">
        <v>104</v>
      </c>
      <c r="L17" s="87"/>
      <c r="M17" s="87" t="s">
        <v>105</v>
      </c>
    </row>
    <row r="18" s="1" customFormat="1" ht="108" spans="1:13">
      <c r="A18" s="26"/>
      <c r="B18" s="13" t="s">
        <v>106</v>
      </c>
      <c r="C18" s="18" t="s">
        <v>107</v>
      </c>
      <c r="D18" s="19">
        <v>4</v>
      </c>
      <c r="E18" s="18" t="s">
        <v>108</v>
      </c>
      <c r="F18" s="18" t="s">
        <v>109</v>
      </c>
      <c r="G18" s="18" t="s">
        <v>110</v>
      </c>
      <c r="H18" s="18" t="s">
        <v>111</v>
      </c>
      <c r="I18" s="19" t="s">
        <v>103</v>
      </c>
      <c r="J18" s="50">
        <v>4</v>
      </c>
      <c r="K18" s="52"/>
      <c r="L18" s="87"/>
      <c r="M18" s="87"/>
    </row>
    <row r="19" s="1" customFormat="1" ht="113" customHeight="1" spans="1:13">
      <c r="A19" s="26"/>
      <c r="B19" s="17"/>
      <c r="C19" s="18" t="s">
        <v>112</v>
      </c>
      <c r="D19" s="19">
        <v>2</v>
      </c>
      <c r="E19" s="18" t="s">
        <v>113</v>
      </c>
      <c r="F19" s="18" t="s">
        <v>114</v>
      </c>
      <c r="G19" s="18" t="s">
        <v>115</v>
      </c>
      <c r="H19" s="18" t="s">
        <v>111</v>
      </c>
      <c r="I19" s="19" t="s">
        <v>103</v>
      </c>
      <c r="J19" s="50">
        <v>1</v>
      </c>
      <c r="K19" s="97" t="s">
        <v>116</v>
      </c>
      <c r="L19" s="87"/>
      <c r="M19" s="87"/>
    </row>
    <row r="20" s="1" customFormat="1" ht="111" customHeight="1" spans="1:13">
      <c r="A20" s="19" t="s">
        <v>117</v>
      </c>
      <c r="B20" s="27" t="s">
        <v>118</v>
      </c>
      <c r="C20" s="18" t="s">
        <v>119</v>
      </c>
      <c r="D20" s="19">
        <v>5</v>
      </c>
      <c r="E20" s="18" t="s">
        <v>120</v>
      </c>
      <c r="F20" s="18" t="s">
        <v>121</v>
      </c>
      <c r="G20" s="18" t="s">
        <v>122</v>
      </c>
      <c r="H20" s="18" t="s">
        <v>123</v>
      </c>
      <c r="I20" s="19" t="s">
        <v>84</v>
      </c>
      <c r="J20" s="50">
        <v>2.98717</v>
      </c>
      <c r="K20" s="97" t="s">
        <v>124</v>
      </c>
      <c r="L20" s="87"/>
      <c r="M20" s="87"/>
    </row>
    <row r="21" s="4" customFormat="1" ht="58" customHeight="1" spans="1:13">
      <c r="A21" s="19"/>
      <c r="B21" s="27" t="s">
        <v>118</v>
      </c>
      <c r="C21" s="28" t="s">
        <v>125</v>
      </c>
      <c r="D21" s="88">
        <v>3</v>
      </c>
      <c r="E21" s="89" t="s">
        <v>126</v>
      </c>
      <c r="F21" s="90" t="s">
        <v>127</v>
      </c>
      <c r="G21" s="23" t="s">
        <v>128</v>
      </c>
      <c r="H21" s="88" t="s">
        <v>129</v>
      </c>
      <c r="I21" s="19" t="s">
        <v>84</v>
      </c>
      <c r="J21" s="50">
        <v>0.5438</v>
      </c>
      <c r="K21" s="97" t="s">
        <v>130</v>
      </c>
      <c r="M21" s="98" t="s">
        <v>131</v>
      </c>
    </row>
    <row r="22" s="3" customFormat="1" ht="96.75" customHeight="1" spans="1:11">
      <c r="A22" s="19"/>
      <c r="B22" s="27" t="s">
        <v>118</v>
      </c>
      <c r="C22" s="91" t="s">
        <v>132</v>
      </c>
      <c r="D22" s="91">
        <v>5</v>
      </c>
      <c r="E22" s="92" t="s">
        <v>133</v>
      </c>
      <c r="F22" s="92" t="s">
        <v>134</v>
      </c>
      <c r="G22" s="92" t="s">
        <v>135</v>
      </c>
      <c r="H22" s="22" t="s">
        <v>136</v>
      </c>
      <c r="I22" s="19" t="s">
        <v>84</v>
      </c>
      <c r="J22" s="50">
        <v>5</v>
      </c>
      <c r="K22" s="97" t="s">
        <v>137</v>
      </c>
    </row>
    <row r="23" s="3" customFormat="1" ht="84" customHeight="1" spans="1:11">
      <c r="A23" s="19"/>
      <c r="B23" s="27" t="s">
        <v>138</v>
      </c>
      <c r="C23" s="22" t="s">
        <v>139</v>
      </c>
      <c r="D23" s="30">
        <v>3</v>
      </c>
      <c r="E23" s="89" t="s">
        <v>140</v>
      </c>
      <c r="F23" s="90" t="s">
        <v>141</v>
      </c>
      <c r="G23" s="23" t="s">
        <v>142</v>
      </c>
      <c r="H23" s="22" t="s">
        <v>143</v>
      </c>
      <c r="I23" s="19" t="s">
        <v>84</v>
      </c>
      <c r="J23" s="50">
        <v>2.9726</v>
      </c>
      <c r="K23" s="97" t="s">
        <v>144</v>
      </c>
    </row>
    <row r="24" s="3" customFormat="1" ht="79" customHeight="1" spans="1:13">
      <c r="A24" s="19"/>
      <c r="B24" s="31" t="s">
        <v>138</v>
      </c>
      <c r="C24" s="32" t="s">
        <v>145</v>
      </c>
      <c r="D24" s="33">
        <v>3</v>
      </c>
      <c r="E24" s="92" t="s">
        <v>146</v>
      </c>
      <c r="F24" s="93" t="s">
        <v>147</v>
      </c>
      <c r="G24" s="35" t="s">
        <v>148</v>
      </c>
      <c r="H24" s="32" t="s">
        <v>149</v>
      </c>
      <c r="I24" s="13" t="s">
        <v>84</v>
      </c>
      <c r="J24" s="54">
        <v>0</v>
      </c>
      <c r="K24" s="97" t="s">
        <v>150</v>
      </c>
      <c r="M24" s="3" t="s">
        <v>151</v>
      </c>
    </row>
    <row r="25" s="3" customFormat="1" ht="65" customHeight="1" spans="1:11">
      <c r="A25" s="36"/>
      <c r="B25" s="37" t="s">
        <v>152</v>
      </c>
      <c r="C25" s="24" t="s">
        <v>153</v>
      </c>
      <c r="D25" s="30">
        <v>4</v>
      </c>
      <c r="E25" s="38" t="s">
        <v>154</v>
      </c>
      <c r="F25" s="38" t="s">
        <v>155</v>
      </c>
      <c r="G25" s="23" t="s">
        <v>156</v>
      </c>
      <c r="H25" s="38" t="s">
        <v>157</v>
      </c>
      <c r="I25" s="36" t="s">
        <v>84</v>
      </c>
      <c r="J25" s="57">
        <v>0.8983</v>
      </c>
      <c r="K25" s="99" t="s">
        <v>158</v>
      </c>
    </row>
    <row r="26" s="3" customFormat="1" ht="65" customHeight="1" spans="1:11">
      <c r="A26" s="36"/>
      <c r="B26" s="37" t="s">
        <v>152</v>
      </c>
      <c r="C26" s="24"/>
      <c r="D26" s="30"/>
      <c r="E26" s="38" t="s">
        <v>159</v>
      </c>
      <c r="F26" s="38" t="s">
        <v>160</v>
      </c>
      <c r="G26" s="23" t="s">
        <v>161</v>
      </c>
      <c r="H26" s="38" t="s">
        <v>162</v>
      </c>
      <c r="I26" s="36" t="s">
        <v>84</v>
      </c>
      <c r="J26" s="57">
        <v>0.9177</v>
      </c>
      <c r="K26" s="99"/>
    </row>
    <row r="27" s="3" customFormat="1" ht="79" customHeight="1" spans="1:11">
      <c r="A27" s="36"/>
      <c r="B27" s="37" t="s">
        <v>152</v>
      </c>
      <c r="C27" s="24"/>
      <c r="D27" s="30"/>
      <c r="E27" s="38" t="s">
        <v>163</v>
      </c>
      <c r="F27" s="38" t="s">
        <v>164</v>
      </c>
      <c r="G27" s="23" t="s">
        <v>165</v>
      </c>
      <c r="H27" s="38" t="s">
        <v>166</v>
      </c>
      <c r="I27" s="36" t="s">
        <v>84</v>
      </c>
      <c r="J27" s="57">
        <v>0</v>
      </c>
      <c r="K27" s="99"/>
    </row>
    <row r="28" s="3" customFormat="1" ht="121" customHeight="1" spans="1:11">
      <c r="A28" s="19"/>
      <c r="B28" s="39" t="s">
        <v>167</v>
      </c>
      <c r="C28" s="40" t="s">
        <v>168</v>
      </c>
      <c r="D28" s="94">
        <v>2</v>
      </c>
      <c r="E28" s="42" t="s">
        <v>169</v>
      </c>
      <c r="F28" s="42" t="s">
        <v>170</v>
      </c>
      <c r="G28" s="42" t="s">
        <v>171</v>
      </c>
      <c r="H28" s="42" t="s">
        <v>172</v>
      </c>
      <c r="I28" s="20" t="s">
        <v>84</v>
      </c>
      <c r="J28" s="59">
        <v>1.8484</v>
      </c>
      <c r="K28" s="97" t="s">
        <v>173</v>
      </c>
    </row>
    <row r="29" s="3" customFormat="1" ht="98.5" customHeight="1" spans="1:13">
      <c r="A29" s="13" t="s">
        <v>174</v>
      </c>
      <c r="B29" s="27" t="s">
        <v>175</v>
      </c>
      <c r="C29" s="91" t="s">
        <v>176</v>
      </c>
      <c r="D29" s="91">
        <v>5</v>
      </c>
      <c r="E29" s="92" t="s">
        <v>177</v>
      </c>
      <c r="F29" s="88" t="s">
        <v>178</v>
      </c>
      <c r="G29" s="89" t="s">
        <v>179</v>
      </c>
      <c r="H29" s="22" t="s">
        <v>180</v>
      </c>
      <c r="I29" s="19" t="s">
        <v>84</v>
      </c>
      <c r="J29" s="50">
        <v>3.5644</v>
      </c>
      <c r="K29" s="97" t="s">
        <v>181</v>
      </c>
      <c r="M29" s="3" t="s">
        <v>182</v>
      </c>
    </row>
    <row r="30" s="4" customFormat="1" ht="87" customHeight="1" spans="1:11">
      <c r="A30" s="17"/>
      <c r="B30" s="27" t="s">
        <v>175</v>
      </c>
      <c r="C30" s="88" t="s">
        <v>183</v>
      </c>
      <c r="D30" s="88">
        <v>4</v>
      </c>
      <c r="E30" s="89" t="s">
        <v>184</v>
      </c>
      <c r="F30" s="89" t="s">
        <v>185</v>
      </c>
      <c r="G30" s="92" t="s">
        <v>186</v>
      </c>
      <c r="H30" s="90" t="s">
        <v>187</v>
      </c>
      <c r="I30" s="19" t="s">
        <v>84</v>
      </c>
      <c r="J30" s="50">
        <v>3.4524</v>
      </c>
      <c r="K30" s="61" t="s">
        <v>188</v>
      </c>
    </row>
    <row r="31" s="4" customFormat="1" ht="95" customHeight="1" spans="1:11">
      <c r="A31" s="17"/>
      <c r="B31" s="27" t="s">
        <v>175</v>
      </c>
      <c r="C31" s="5" t="s">
        <v>189</v>
      </c>
      <c r="D31" s="14">
        <v>4</v>
      </c>
      <c r="E31" s="15" t="s">
        <v>190</v>
      </c>
      <c r="F31" s="15" t="s">
        <v>191</v>
      </c>
      <c r="G31" s="29" t="s">
        <v>192</v>
      </c>
      <c r="H31" s="16" t="s">
        <v>193</v>
      </c>
      <c r="I31" s="19" t="s">
        <v>84</v>
      </c>
      <c r="J31" s="50">
        <v>3.980276</v>
      </c>
      <c r="K31" s="63" t="s">
        <v>194</v>
      </c>
    </row>
    <row r="32" s="4" customFormat="1" ht="66" customHeight="1" spans="1:11">
      <c r="A32" s="17"/>
      <c r="B32" s="27" t="s">
        <v>175</v>
      </c>
      <c r="C32" s="14" t="s">
        <v>195</v>
      </c>
      <c r="D32" s="14">
        <v>3</v>
      </c>
      <c r="E32" s="15" t="s">
        <v>196</v>
      </c>
      <c r="F32" s="15" t="s">
        <v>197</v>
      </c>
      <c r="G32" s="29" t="s">
        <v>198</v>
      </c>
      <c r="H32" s="16" t="s">
        <v>199</v>
      </c>
      <c r="I32" s="19" t="s">
        <v>84</v>
      </c>
      <c r="J32" s="50">
        <v>3</v>
      </c>
      <c r="K32" s="64"/>
    </row>
    <row r="33" s="3" customFormat="1" ht="94" customHeight="1" spans="1:13">
      <c r="A33" s="17"/>
      <c r="B33" s="17" t="s">
        <v>200</v>
      </c>
      <c r="C33" s="88" t="s">
        <v>201</v>
      </c>
      <c r="D33" s="88">
        <v>4</v>
      </c>
      <c r="E33" s="89" t="s">
        <v>202</v>
      </c>
      <c r="F33" s="89" t="s">
        <v>203</v>
      </c>
      <c r="G33" s="89" t="s">
        <v>204</v>
      </c>
      <c r="H33" s="90" t="s">
        <v>205</v>
      </c>
      <c r="I33" s="19" t="s">
        <v>84</v>
      </c>
      <c r="J33" s="50">
        <v>0</v>
      </c>
      <c r="K33" s="61" t="s">
        <v>206</v>
      </c>
      <c r="M33" s="3" t="s">
        <v>207</v>
      </c>
    </row>
    <row r="34" s="4" customFormat="1" ht="123" customHeight="1" spans="1:11">
      <c r="A34" s="17"/>
      <c r="B34" s="17"/>
      <c r="C34" s="88" t="s">
        <v>208</v>
      </c>
      <c r="D34" s="88">
        <v>5</v>
      </c>
      <c r="E34" s="89" t="s">
        <v>209</v>
      </c>
      <c r="F34" s="89" t="s">
        <v>210</v>
      </c>
      <c r="G34" s="89" t="s">
        <v>211</v>
      </c>
      <c r="H34" s="90" t="s">
        <v>212</v>
      </c>
      <c r="I34" s="19" t="s">
        <v>84</v>
      </c>
      <c r="J34" s="50">
        <v>3.352</v>
      </c>
      <c r="K34" s="61" t="s">
        <v>213</v>
      </c>
    </row>
    <row r="35" s="3" customFormat="1" ht="92" customHeight="1" spans="1:11">
      <c r="A35" s="20"/>
      <c r="B35" s="43" t="s">
        <v>214</v>
      </c>
      <c r="C35" s="91" t="s">
        <v>215</v>
      </c>
      <c r="D35" s="91">
        <v>5</v>
      </c>
      <c r="E35" s="92" t="s">
        <v>216</v>
      </c>
      <c r="F35" s="91" t="s">
        <v>217</v>
      </c>
      <c r="G35" s="92" t="s">
        <v>218</v>
      </c>
      <c r="H35" s="22" t="s">
        <v>219</v>
      </c>
      <c r="I35" s="19" t="s">
        <v>84</v>
      </c>
      <c r="J35" s="50">
        <v>3</v>
      </c>
      <c r="K35" s="61" t="s">
        <v>220</v>
      </c>
    </row>
    <row r="36" s="1" customFormat="1" ht="21" customHeight="1" spans="1:13">
      <c r="A36" s="44" t="s">
        <v>221</v>
      </c>
      <c r="B36" s="45"/>
      <c r="C36" s="46"/>
      <c r="D36" s="47">
        <f>SUM(D5:D35)</f>
        <v>100</v>
      </c>
      <c r="E36" s="48"/>
      <c r="F36" s="48"/>
      <c r="G36" s="49"/>
      <c r="H36" s="49"/>
      <c r="I36" s="48"/>
      <c r="J36" s="100">
        <f>SUM(J5:J35)</f>
        <v>58.848846</v>
      </c>
      <c r="K36" s="52">
        <f>SUM(K5:K35)</f>
        <v>0</v>
      </c>
      <c r="L36" s="87"/>
      <c r="M36" s="87"/>
    </row>
  </sheetData>
  <mergeCells count="16">
    <mergeCell ref="A1:B1"/>
    <mergeCell ref="A2:L2"/>
    <mergeCell ref="A3:L3"/>
    <mergeCell ref="A36:C36"/>
    <mergeCell ref="A5:A10"/>
    <mergeCell ref="A11:A19"/>
    <mergeCell ref="A20:A28"/>
    <mergeCell ref="A29:A35"/>
    <mergeCell ref="B5:B8"/>
    <mergeCell ref="B9:B10"/>
    <mergeCell ref="B11:B17"/>
    <mergeCell ref="B18:B19"/>
    <mergeCell ref="B33:B34"/>
    <mergeCell ref="C25:C27"/>
    <mergeCell ref="D25:D27"/>
    <mergeCell ref="K25:K27"/>
  </mergeCells>
  <pageMargins left="0.554861111111111" right="0.554861111111111" top="0.802777777777778" bottom="0.802777777777778" header="0.5" footer="0.5"/>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E36"/>
  <sheetViews>
    <sheetView tabSelected="1" view="pageBreakPreview" zoomScale="90" zoomScaleNormal="100" zoomScaleSheetLayoutView="90" topLeftCell="A19" workbookViewId="0">
      <selection activeCell="K20" sqref="K20"/>
    </sheetView>
  </sheetViews>
  <sheetFormatPr defaultColWidth="9" defaultRowHeight="12"/>
  <cols>
    <col min="1" max="1" width="5.45" style="1" customWidth="1"/>
    <col min="2" max="2" width="5.09166666666667" style="1" customWidth="1"/>
    <col min="3" max="3" width="6.36666666666667" style="5" customWidth="1"/>
    <col min="4" max="4" width="4.26666666666667" style="6" customWidth="1"/>
    <col min="5" max="5" width="18.8166666666667" style="1" hidden="1" customWidth="1"/>
    <col min="6" max="6" width="29.725" style="1" hidden="1" customWidth="1"/>
    <col min="7" max="7" width="32.55" style="5" hidden="1" customWidth="1"/>
    <col min="8" max="8" width="21.1833333333333" style="5" hidden="1" customWidth="1"/>
    <col min="9" max="9" width="10.2666666666667" style="1" hidden="1" customWidth="1"/>
    <col min="10" max="10" width="10.2666666666667" style="1" customWidth="1"/>
    <col min="11" max="11" width="39.8583333333333" style="1" customWidth="1"/>
    <col min="12" max="12" width="10.2666666666667" style="1" customWidth="1"/>
    <col min="13" max="13" width="13.6083333333333" style="1" customWidth="1"/>
    <col min="14" max="14" width="10.2666666666667" style="1" customWidth="1"/>
    <col min="15" max="15" width="12.375" style="1" customWidth="1"/>
    <col min="16" max="16" width="10.2666666666667" style="1" customWidth="1"/>
    <col min="17" max="17" width="14.1666666666667" style="1" customWidth="1"/>
    <col min="18" max="18" width="10.2666666666667" style="1" customWidth="1"/>
    <col min="19" max="19" width="14.7166666666667" style="1" customWidth="1"/>
    <col min="20" max="20" width="10.2666666666667" style="1" customWidth="1"/>
    <col min="21" max="21" width="15" style="1" customWidth="1"/>
    <col min="22" max="22" width="10.2666666666667" style="1" customWidth="1"/>
    <col min="23" max="23" width="13.0583333333333" style="1" customWidth="1"/>
    <col min="24" max="24" width="10.2666666666667" style="1" customWidth="1"/>
    <col min="25" max="25" width="16.6583333333333" style="5" customWidth="1"/>
    <col min="26" max="26" width="10.2666666666667" style="1" customWidth="1"/>
    <col min="27" max="27" width="17.6666666666667" style="5" customWidth="1"/>
    <col min="28" max="28" width="13.7416666666667" style="1" customWidth="1"/>
    <col min="29" max="29" width="17.6666666666667" style="5" customWidth="1"/>
    <col min="30" max="30" width="8.19166666666667" style="7" customWidth="1"/>
    <col min="31" max="31" width="17.6666666666667" style="1" customWidth="1"/>
    <col min="32" max="16384" width="9" style="1"/>
  </cols>
  <sheetData>
    <row r="1" ht="28" customHeight="1" spans="1:14">
      <c r="A1" s="8" t="s">
        <v>222</v>
      </c>
      <c r="B1" s="8"/>
      <c r="N1" s="1">
        <v>2.71</v>
      </c>
    </row>
    <row r="2" ht="37" customHeight="1" spans="1:31">
      <c r="A2" s="9" t="s">
        <v>223</v>
      </c>
      <c r="B2" s="9"/>
      <c r="C2" s="9"/>
      <c r="D2" s="9"/>
      <c r="E2" s="9"/>
      <c r="F2" s="9"/>
      <c r="G2" s="9"/>
      <c r="H2" s="9"/>
      <c r="I2" s="9"/>
      <c r="J2" s="9"/>
      <c r="K2" s="9"/>
      <c r="L2" s="9"/>
      <c r="M2" s="9"/>
      <c r="N2" s="9"/>
      <c r="O2" s="9"/>
      <c r="P2" s="9"/>
      <c r="Q2" s="9"/>
      <c r="R2" s="9"/>
      <c r="S2" s="9"/>
      <c r="T2" s="9"/>
      <c r="U2" s="9"/>
      <c r="V2" s="9"/>
      <c r="W2" s="9"/>
      <c r="X2" s="9"/>
      <c r="Y2" s="72"/>
      <c r="Z2" s="9"/>
      <c r="AA2" s="72"/>
      <c r="AB2" s="9"/>
      <c r="AC2" s="72"/>
      <c r="AD2" s="73"/>
      <c r="AE2" s="9"/>
    </row>
    <row r="3" ht="30" customHeight="1" spans="1:31">
      <c r="A3" s="10" t="s">
        <v>2</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74"/>
      <c r="AE3" s="10"/>
    </row>
    <row r="4" ht="82" customHeight="1" spans="1:31">
      <c r="A4" s="11" t="s">
        <v>3</v>
      </c>
      <c r="B4" s="11" t="s">
        <v>4</v>
      </c>
      <c r="C4" s="11" t="s">
        <v>5</v>
      </c>
      <c r="D4" s="11" t="s">
        <v>6</v>
      </c>
      <c r="E4" s="11" t="s">
        <v>7</v>
      </c>
      <c r="F4" s="11" t="s">
        <v>8</v>
      </c>
      <c r="G4" s="12" t="s">
        <v>9</v>
      </c>
      <c r="H4" s="11" t="s">
        <v>10</v>
      </c>
      <c r="I4" s="11" t="s">
        <v>11</v>
      </c>
      <c r="J4" s="50" t="s">
        <v>12</v>
      </c>
      <c r="K4" s="50" t="s">
        <v>13</v>
      </c>
      <c r="L4" s="11" t="s">
        <v>224</v>
      </c>
      <c r="M4" s="11" t="s">
        <v>225</v>
      </c>
      <c r="N4" s="11" t="s">
        <v>226</v>
      </c>
      <c r="O4" s="11" t="s">
        <v>225</v>
      </c>
      <c r="P4" s="11" t="s">
        <v>227</v>
      </c>
      <c r="Q4" s="11" t="s">
        <v>225</v>
      </c>
      <c r="R4" s="11" t="s">
        <v>228</v>
      </c>
      <c r="S4" s="11" t="s">
        <v>225</v>
      </c>
      <c r="T4" s="11" t="s">
        <v>229</v>
      </c>
      <c r="U4" s="67" t="s">
        <v>225</v>
      </c>
      <c r="V4" s="11" t="s">
        <v>230</v>
      </c>
      <c r="W4" s="11" t="s">
        <v>225</v>
      </c>
      <c r="X4" s="11" t="s">
        <v>231</v>
      </c>
      <c r="Y4" s="12" t="s">
        <v>225</v>
      </c>
      <c r="Z4" s="11" t="s">
        <v>232</v>
      </c>
      <c r="AA4" s="12" t="s">
        <v>225</v>
      </c>
      <c r="AB4" s="11" t="s">
        <v>233</v>
      </c>
      <c r="AC4" s="11" t="s">
        <v>225</v>
      </c>
      <c r="AD4" s="75" t="s">
        <v>234</v>
      </c>
      <c r="AE4" s="11" t="s">
        <v>225</v>
      </c>
    </row>
    <row r="5" ht="122" customHeight="1" spans="1:31">
      <c r="A5" s="13" t="s">
        <v>14</v>
      </c>
      <c r="B5" s="13" t="s">
        <v>15</v>
      </c>
      <c r="C5" s="14" t="s">
        <v>16</v>
      </c>
      <c r="D5" s="14">
        <v>3</v>
      </c>
      <c r="E5" s="15" t="s">
        <v>17</v>
      </c>
      <c r="F5" s="16" t="s">
        <v>18</v>
      </c>
      <c r="G5" s="16" t="s">
        <v>19</v>
      </c>
      <c r="H5" s="16" t="s">
        <v>20</v>
      </c>
      <c r="I5" s="14" t="s">
        <v>21</v>
      </c>
      <c r="J5" s="50">
        <f>100%*L5</f>
        <v>0</v>
      </c>
      <c r="K5" s="16" t="s">
        <v>22</v>
      </c>
      <c r="L5" s="14">
        <v>0</v>
      </c>
      <c r="M5" s="16" t="s">
        <v>235</v>
      </c>
      <c r="N5" s="14" t="s">
        <v>236</v>
      </c>
      <c r="O5" s="14" t="s">
        <v>236</v>
      </c>
      <c r="P5" s="14" t="s">
        <v>236</v>
      </c>
      <c r="Q5" s="14" t="s">
        <v>236</v>
      </c>
      <c r="R5" s="14" t="s">
        <v>236</v>
      </c>
      <c r="S5" s="14" t="s">
        <v>236</v>
      </c>
      <c r="T5" s="14" t="s">
        <v>236</v>
      </c>
      <c r="U5" s="14" t="s">
        <v>236</v>
      </c>
      <c r="V5" s="14" t="s">
        <v>236</v>
      </c>
      <c r="W5" s="14" t="s">
        <v>236</v>
      </c>
      <c r="X5" s="14" t="s">
        <v>236</v>
      </c>
      <c r="Y5" s="14" t="s">
        <v>236</v>
      </c>
      <c r="Z5" s="14" t="s">
        <v>236</v>
      </c>
      <c r="AA5" s="14" t="s">
        <v>236</v>
      </c>
      <c r="AB5" s="14" t="s">
        <v>236</v>
      </c>
      <c r="AC5" s="14" t="s">
        <v>236</v>
      </c>
      <c r="AD5" s="14" t="s">
        <v>236</v>
      </c>
      <c r="AE5" s="14" t="s">
        <v>236</v>
      </c>
    </row>
    <row r="6" ht="104" customHeight="1" spans="1:31">
      <c r="A6" s="17"/>
      <c r="B6" s="17"/>
      <c r="C6" s="14" t="s">
        <v>24</v>
      </c>
      <c r="D6" s="14">
        <v>4</v>
      </c>
      <c r="E6" s="15" t="s">
        <v>25</v>
      </c>
      <c r="F6" s="16" t="s">
        <v>26</v>
      </c>
      <c r="G6" s="16" t="s">
        <v>27</v>
      </c>
      <c r="H6" s="18" t="s">
        <v>28</v>
      </c>
      <c r="I6" s="19" t="s">
        <v>21</v>
      </c>
      <c r="J6" s="50">
        <f>100%*L6</f>
        <v>3</v>
      </c>
      <c r="K6" s="19" t="s">
        <v>29</v>
      </c>
      <c r="L6" s="19">
        <v>3</v>
      </c>
      <c r="M6" s="18" t="s">
        <v>29</v>
      </c>
      <c r="N6" s="14" t="s">
        <v>236</v>
      </c>
      <c r="O6" s="14" t="s">
        <v>236</v>
      </c>
      <c r="P6" s="14" t="s">
        <v>236</v>
      </c>
      <c r="Q6" s="14" t="s">
        <v>236</v>
      </c>
      <c r="R6" s="14" t="s">
        <v>236</v>
      </c>
      <c r="S6" s="14" t="s">
        <v>236</v>
      </c>
      <c r="T6" s="14" t="s">
        <v>236</v>
      </c>
      <c r="U6" s="14" t="s">
        <v>236</v>
      </c>
      <c r="V6" s="14" t="s">
        <v>236</v>
      </c>
      <c r="W6" s="14" t="s">
        <v>236</v>
      </c>
      <c r="X6" s="14" t="s">
        <v>236</v>
      </c>
      <c r="Y6" s="14" t="s">
        <v>236</v>
      </c>
      <c r="Z6" s="14" t="s">
        <v>236</v>
      </c>
      <c r="AA6" s="14" t="s">
        <v>236</v>
      </c>
      <c r="AB6" s="14" t="s">
        <v>236</v>
      </c>
      <c r="AC6" s="14" t="s">
        <v>236</v>
      </c>
      <c r="AD6" s="14" t="s">
        <v>236</v>
      </c>
      <c r="AE6" s="14" t="s">
        <v>236</v>
      </c>
    </row>
    <row r="7" ht="101" customHeight="1" spans="1:31">
      <c r="A7" s="17"/>
      <c r="B7" s="17"/>
      <c r="C7" s="18" t="s">
        <v>30</v>
      </c>
      <c r="D7" s="19">
        <v>3</v>
      </c>
      <c r="E7" s="18" t="s">
        <v>31</v>
      </c>
      <c r="F7" s="18" t="s">
        <v>32</v>
      </c>
      <c r="G7" s="18" t="s">
        <v>33</v>
      </c>
      <c r="H7" s="18" t="s">
        <v>34</v>
      </c>
      <c r="I7" s="19" t="s">
        <v>21</v>
      </c>
      <c r="J7" s="50">
        <f>100%*L7</f>
        <v>0</v>
      </c>
      <c r="K7" s="19" t="s">
        <v>237</v>
      </c>
      <c r="L7" s="19">
        <v>0</v>
      </c>
      <c r="M7" s="19" t="s">
        <v>237</v>
      </c>
      <c r="N7" s="14" t="s">
        <v>236</v>
      </c>
      <c r="O7" s="14" t="s">
        <v>236</v>
      </c>
      <c r="P7" s="14" t="s">
        <v>236</v>
      </c>
      <c r="Q7" s="14" t="s">
        <v>236</v>
      </c>
      <c r="R7" s="14" t="s">
        <v>236</v>
      </c>
      <c r="S7" s="14" t="s">
        <v>236</v>
      </c>
      <c r="T7" s="14" t="s">
        <v>236</v>
      </c>
      <c r="U7" s="14" t="s">
        <v>236</v>
      </c>
      <c r="V7" s="14" t="s">
        <v>236</v>
      </c>
      <c r="W7" s="14" t="s">
        <v>236</v>
      </c>
      <c r="X7" s="14" t="s">
        <v>236</v>
      </c>
      <c r="Y7" s="14" t="s">
        <v>236</v>
      </c>
      <c r="Z7" s="14" t="s">
        <v>236</v>
      </c>
      <c r="AA7" s="14" t="s">
        <v>236</v>
      </c>
      <c r="AB7" s="14" t="s">
        <v>236</v>
      </c>
      <c r="AC7" s="14" t="s">
        <v>236</v>
      </c>
      <c r="AD7" s="14" t="s">
        <v>236</v>
      </c>
      <c r="AE7" s="14" t="s">
        <v>236</v>
      </c>
    </row>
    <row r="8" ht="97" customHeight="1" spans="1:31">
      <c r="A8" s="17"/>
      <c r="B8" s="20"/>
      <c r="C8" s="18" t="s">
        <v>37</v>
      </c>
      <c r="D8" s="19">
        <v>2</v>
      </c>
      <c r="E8" s="18" t="s">
        <v>38</v>
      </c>
      <c r="F8" s="18" t="s">
        <v>39</v>
      </c>
      <c r="G8" s="18" t="s">
        <v>40</v>
      </c>
      <c r="H8" s="18" t="s">
        <v>41</v>
      </c>
      <c r="I8" s="19" t="s">
        <v>21</v>
      </c>
      <c r="J8" s="50">
        <f>100%*L8</f>
        <v>0</v>
      </c>
      <c r="K8" s="19" t="s">
        <v>238</v>
      </c>
      <c r="L8" s="19">
        <v>0</v>
      </c>
      <c r="M8" s="19" t="s">
        <v>239</v>
      </c>
      <c r="N8" s="14" t="s">
        <v>236</v>
      </c>
      <c r="O8" s="14" t="s">
        <v>236</v>
      </c>
      <c r="P8" s="14" t="s">
        <v>236</v>
      </c>
      <c r="Q8" s="14" t="s">
        <v>236</v>
      </c>
      <c r="R8" s="14" t="s">
        <v>236</v>
      </c>
      <c r="S8" s="14" t="s">
        <v>236</v>
      </c>
      <c r="T8" s="14" t="s">
        <v>236</v>
      </c>
      <c r="U8" s="14" t="s">
        <v>236</v>
      </c>
      <c r="V8" s="14" t="s">
        <v>236</v>
      </c>
      <c r="W8" s="14" t="s">
        <v>236</v>
      </c>
      <c r="X8" s="14" t="s">
        <v>236</v>
      </c>
      <c r="Y8" s="14" t="s">
        <v>236</v>
      </c>
      <c r="Z8" s="14" t="s">
        <v>236</v>
      </c>
      <c r="AA8" s="14" t="s">
        <v>236</v>
      </c>
      <c r="AB8" s="14" t="s">
        <v>236</v>
      </c>
      <c r="AC8" s="14" t="s">
        <v>236</v>
      </c>
      <c r="AD8" s="14" t="s">
        <v>236</v>
      </c>
      <c r="AE8" s="14" t="s">
        <v>236</v>
      </c>
    </row>
    <row r="9" ht="67.5" customHeight="1" spans="1:31">
      <c r="A9" s="17"/>
      <c r="B9" s="19" t="s">
        <v>44</v>
      </c>
      <c r="C9" s="18" t="s">
        <v>45</v>
      </c>
      <c r="D9" s="19">
        <v>3</v>
      </c>
      <c r="E9" s="18" t="s">
        <v>46</v>
      </c>
      <c r="F9" s="18" t="s">
        <v>47</v>
      </c>
      <c r="G9" s="18" t="s">
        <v>48</v>
      </c>
      <c r="H9" s="18" t="s">
        <v>49</v>
      </c>
      <c r="I9" s="19" t="s">
        <v>50</v>
      </c>
      <c r="J9" s="50">
        <f>50%*L9+50%*(2.71%*N9+5.65%*P9+11.91%*R9+4.65%*T9+5.51%*V9+15.28%*X9+5.07%*Z9+14.87%*AB9+34.34%*AD9)</f>
        <v>1.812375</v>
      </c>
      <c r="K9" s="19" t="s">
        <v>51</v>
      </c>
      <c r="L9" s="19">
        <v>3</v>
      </c>
      <c r="M9" s="19" t="s">
        <v>240</v>
      </c>
      <c r="N9" s="19">
        <v>0</v>
      </c>
      <c r="O9" s="19" t="s">
        <v>241</v>
      </c>
      <c r="P9" s="19">
        <v>0</v>
      </c>
      <c r="Q9" s="68" t="s">
        <v>242</v>
      </c>
      <c r="R9" s="19">
        <v>1.5</v>
      </c>
      <c r="S9" s="68" t="s">
        <v>243</v>
      </c>
      <c r="T9" s="19">
        <v>0</v>
      </c>
      <c r="U9" s="68" t="s">
        <v>244</v>
      </c>
      <c r="V9" s="19">
        <v>0</v>
      </c>
      <c r="W9" s="68" t="s">
        <v>245</v>
      </c>
      <c r="X9" s="53">
        <v>0</v>
      </c>
      <c r="Y9" s="68" t="s">
        <v>246</v>
      </c>
      <c r="Z9" s="53">
        <v>0</v>
      </c>
      <c r="AA9" s="76" t="s">
        <v>247</v>
      </c>
      <c r="AB9" s="53">
        <v>3</v>
      </c>
      <c r="AC9" s="68" t="s">
        <v>248</v>
      </c>
      <c r="AD9" s="77">
        <v>0</v>
      </c>
      <c r="AE9" s="62" t="s">
        <v>249</v>
      </c>
    </row>
    <row r="10" ht="117" customHeight="1" spans="1:31">
      <c r="A10" s="20"/>
      <c r="B10" s="19"/>
      <c r="C10" s="18" t="s">
        <v>52</v>
      </c>
      <c r="D10" s="19">
        <v>3</v>
      </c>
      <c r="E10" s="18" t="s">
        <v>53</v>
      </c>
      <c r="F10" s="18" t="s">
        <v>54</v>
      </c>
      <c r="G10" s="18" t="s">
        <v>55</v>
      </c>
      <c r="H10" s="18" t="s">
        <v>49</v>
      </c>
      <c r="I10" s="19" t="s">
        <v>50</v>
      </c>
      <c r="J10" s="50">
        <f>50%*L10+50%*(2.71%*N10+5.65%*P10+11.91%*R10+4.65%*T10+5.51%*V10+15.28%*X10+5.07%*Z10+14.87%*AB10+34.34%*AD10)</f>
        <v>1.611525</v>
      </c>
      <c r="K10" s="19" t="s">
        <v>56</v>
      </c>
      <c r="L10" s="19">
        <v>3</v>
      </c>
      <c r="M10" s="19" t="s">
        <v>250</v>
      </c>
      <c r="N10" s="19">
        <v>0</v>
      </c>
      <c r="O10" s="19" t="s">
        <v>251</v>
      </c>
      <c r="P10" s="19">
        <v>0</v>
      </c>
      <c r="Q10" s="18" t="s">
        <v>251</v>
      </c>
      <c r="R10" s="19">
        <v>0</v>
      </c>
      <c r="S10" s="18" t="s">
        <v>251</v>
      </c>
      <c r="T10" s="19">
        <v>0</v>
      </c>
      <c r="U10" s="18" t="s">
        <v>251</v>
      </c>
      <c r="V10" s="19">
        <v>0</v>
      </c>
      <c r="W10" s="18" t="s">
        <v>251</v>
      </c>
      <c r="X10" s="53">
        <v>0</v>
      </c>
      <c r="Y10" s="18" t="s">
        <v>252</v>
      </c>
      <c r="Z10" s="53">
        <v>0</v>
      </c>
      <c r="AA10" s="18" t="s">
        <v>253</v>
      </c>
      <c r="AB10" s="53">
        <v>1.5</v>
      </c>
      <c r="AC10" s="69" t="s">
        <v>254</v>
      </c>
      <c r="AD10" s="78">
        <v>0</v>
      </c>
      <c r="AE10" s="53" t="s">
        <v>255</v>
      </c>
    </row>
    <row r="11" ht="110.5" customHeight="1" spans="1:31">
      <c r="A11" s="21" t="s">
        <v>57</v>
      </c>
      <c r="B11" s="13" t="s">
        <v>58</v>
      </c>
      <c r="C11" s="18" t="s">
        <v>59</v>
      </c>
      <c r="D11" s="19">
        <v>3</v>
      </c>
      <c r="E11" s="18" t="s">
        <v>60</v>
      </c>
      <c r="F11" s="18" t="s">
        <v>61</v>
      </c>
      <c r="G11" s="18" t="s">
        <v>62</v>
      </c>
      <c r="H11" s="18" t="s">
        <v>63</v>
      </c>
      <c r="I11" s="19" t="s">
        <v>21</v>
      </c>
      <c r="J11" s="50">
        <v>0</v>
      </c>
      <c r="K11" s="19" t="s">
        <v>256</v>
      </c>
      <c r="L11" s="19">
        <v>0</v>
      </c>
      <c r="M11" s="19" t="s">
        <v>236</v>
      </c>
      <c r="N11" s="19" t="s">
        <v>236</v>
      </c>
      <c r="O11" s="19" t="s">
        <v>236</v>
      </c>
      <c r="P11" s="19" t="s">
        <v>236</v>
      </c>
      <c r="Q11" s="19" t="s">
        <v>236</v>
      </c>
      <c r="R11" s="19" t="s">
        <v>236</v>
      </c>
      <c r="S11" s="19" t="s">
        <v>236</v>
      </c>
      <c r="T11" s="19" t="s">
        <v>236</v>
      </c>
      <c r="U11" s="19" t="s">
        <v>236</v>
      </c>
      <c r="V11" s="19" t="s">
        <v>236</v>
      </c>
      <c r="W11" s="19" t="s">
        <v>236</v>
      </c>
      <c r="X11" s="19" t="s">
        <v>236</v>
      </c>
      <c r="Y11" s="19" t="s">
        <v>236</v>
      </c>
      <c r="Z11" s="19" t="s">
        <v>236</v>
      </c>
      <c r="AA11" s="19" t="s">
        <v>236</v>
      </c>
      <c r="AB11" s="19" t="s">
        <v>236</v>
      </c>
      <c r="AC11" s="19" t="s">
        <v>236</v>
      </c>
      <c r="AD11" s="19" t="s">
        <v>236</v>
      </c>
      <c r="AE11" s="19" t="s">
        <v>236</v>
      </c>
    </row>
    <row r="12" ht="200" customHeight="1" spans="1:31">
      <c r="A12" s="21"/>
      <c r="B12" s="17"/>
      <c r="C12" s="22" t="s">
        <v>66</v>
      </c>
      <c r="D12" s="19">
        <v>5</v>
      </c>
      <c r="E12" s="18" t="s">
        <v>67</v>
      </c>
      <c r="F12" s="18" t="s">
        <v>68</v>
      </c>
      <c r="G12" s="18" t="s">
        <v>257</v>
      </c>
      <c r="H12" s="23" t="s">
        <v>70</v>
      </c>
      <c r="I12" s="19" t="s">
        <v>21</v>
      </c>
      <c r="J12" s="50">
        <v>2</v>
      </c>
      <c r="K12" s="18" t="s">
        <v>258</v>
      </c>
      <c r="L12" s="19">
        <f>0.5+0.5+1+1</f>
        <v>3</v>
      </c>
      <c r="M12" s="19" t="s">
        <v>259</v>
      </c>
      <c r="N12" s="19">
        <v>2.5</v>
      </c>
      <c r="O12" s="19" t="s">
        <v>260</v>
      </c>
      <c r="P12" s="19">
        <v>4</v>
      </c>
      <c r="Q12" s="19" t="s">
        <v>261</v>
      </c>
      <c r="R12" s="19">
        <v>0</v>
      </c>
      <c r="S12" s="69" t="s">
        <v>262</v>
      </c>
      <c r="T12" s="19">
        <v>0</v>
      </c>
      <c r="U12" s="69" t="s">
        <v>263</v>
      </c>
      <c r="V12" s="19">
        <v>0</v>
      </c>
      <c r="W12" s="69" t="s">
        <v>262</v>
      </c>
      <c r="X12" s="53">
        <v>4.5</v>
      </c>
      <c r="Y12" s="69" t="s">
        <v>264</v>
      </c>
      <c r="Z12" s="53">
        <v>3</v>
      </c>
      <c r="AA12" s="18" t="s">
        <v>265</v>
      </c>
      <c r="AB12" s="53">
        <v>2.5</v>
      </c>
      <c r="AC12" s="69" t="s">
        <v>266</v>
      </c>
      <c r="AD12" s="78">
        <f>0.5+0.5+1+1+1+1</f>
        <v>5</v>
      </c>
      <c r="AE12" s="53" t="s">
        <v>267</v>
      </c>
    </row>
    <row r="13" s="1" customFormat="1" ht="183" customHeight="1" spans="1:31">
      <c r="A13" s="21"/>
      <c r="B13" s="17"/>
      <c r="C13" s="22" t="s">
        <v>73</v>
      </c>
      <c r="D13" s="19">
        <v>4</v>
      </c>
      <c r="E13" s="18" t="s">
        <v>74</v>
      </c>
      <c r="F13" s="18" t="s">
        <v>75</v>
      </c>
      <c r="G13" s="18" t="s">
        <v>76</v>
      </c>
      <c r="H13" s="23" t="s">
        <v>77</v>
      </c>
      <c r="I13" s="19" t="s">
        <v>21</v>
      </c>
      <c r="J13" s="50">
        <v>1</v>
      </c>
      <c r="K13" s="18" t="s">
        <v>268</v>
      </c>
      <c r="L13" s="19">
        <v>1</v>
      </c>
      <c r="M13" s="19" t="s">
        <v>269</v>
      </c>
      <c r="N13" s="19">
        <v>1</v>
      </c>
      <c r="O13" s="19" t="s">
        <v>270</v>
      </c>
      <c r="P13" s="19">
        <v>1</v>
      </c>
      <c r="Q13" s="19" t="s">
        <v>270</v>
      </c>
      <c r="R13" s="19">
        <v>1</v>
      </c>
      <c r="S13" s="19" t="s">
        <v>270</v>
      </c>
      <c r="T13" s="19">
        <v>1</v>
      </c>
      <c r="U13" s="19" t="s">
        <v>270</v>
      </c>
      <c r="V13" s="19">
        <v>1</v>
      </c>
      <c r="W13" s="19" t="s">
        <v>270</v>
      </c>
      <c r="X13" s="53">
        <v>1</v>
      </c>
      <c r="Y13" s="19" t="s">
        <v>270</v>
      </c>
      <c r="Z13" s="53">
        <v>1</v>
      </c>
      <c r="AA13" s="19" t="s">
        <v>270</v>
      </c>
      <c r="AB13" s="53">
        <v>1</v>
      </c>
      <c r="AC13" s="69" t="s">
        <v>271</v>
      </c>
      <c r="AD13" s="78">
        <v>3</v>
      </c>
      <c r="AE13" s="53" t="s">
        <v>272</v>
      </c>
    </row>
    <row r="14" s="2" customFormat="1" ht="245" customHeight="1" spans="1:31">
      <c r="A14" s="21"/>
      <c r="B14" s="17"/>
      <c r="C14" s="22" t="s">
        <v>79</v>
      </c>
      <c r="D14" s="24">
        <v>2</v>
      </c>
      <c r="E14" s="23" t="s">
        <v>80</v>
      </c>
      <c r="F14" s="22" t="s">
        <v>81</v>
      </c>
      <c r="G14" s="22" t="s">
        <v>82</v>
      </c>
      <c r="H14" s="22" t="s">
        <v>83</v>
      </c>
      <c r="I14" s="22" t="s">
        <v>84</v>
      </c>
      <c r="J14" s="50">
        <v>0</v>
      </c>
      <c r="K14" s="51" t="s">
        <v>85</v>
      </c>
      <c r="L14" s="24" t="s">
        <v>236</v>
      </c>
      <c r="M14" s="24" t="s">
        <v>236</v>
      </c>
      <c r="N14" s="24" t="s">
        <v>236</v>
      </c>
      <c r="O14" s="24" t="s">
        <v>236</v>
      </c>
      <c r="P14" s="24" t="s">
        <v>236</v>
      </c>
      <c r="Q14" s="24" t="s">
        <v>236</v>
      </c>
      <c r="R14" s="24" t="s">
        <v>236</v>
      </c>
      <c r="S14" s="24" t="s">
        <v>236</v>
      </c>
      <c r="T14" s="24" t="s">
        <v>236</v>
      </c>
      <c r="U14" s="24" t="s">
        <v>236</v>
      </c>
      <c r="V14" s="24" t="s">
        <v>236</v>
      </c>
      <c r="W14" s="24" t="s">
        <v>236</v>
      </c>
      <c r="X14" s="24" t="s">
        <v>236</v>
      </c>
      <c r="Y14" s="24" t="s">
        <v>236</v>
      </c>
      <c r="Z14" s="24" t="s">
        <v>236</v>
      </c>
      <c r="AA14" s="24" t="s">
        <v>236</v>
      </c>
      <c r="AB14" s="24" t="s">
        <v>236</v>
      </c>
      <c r="AC14" s="24" t="s">
        <v>236</v>
      </c>
      <c r="AD14" s="24" t="s">
        <v>236</v>
      </c>
      <c r="AE14" s="24" t="s">
        <v>236</v>
      </c>
    </row>
    <row r="15" s="3" customFormat="1" ht="123" customHeight="1" spans="1:31">
      <c r="A15" s="21"/>
      <c r="B15" s="17"/>
      <c r="C15" s="22" t="s">
        <v>86</v>
      </c>
      <c r="D15" s="24">
        <v>3</v>
      </c>
      <c r="E15" s="23" t="s">
        <v>87</v>
      </c>
      <c r="F15" s="22" t="s">
        <v>88</v>
      </c>
      <c r="G15" s="22" t="s">
        <v>89</v>
      </c>
      <c r="H15" s="22" t="s">
        <v>90</v>
      </c>
      <c r="I15" s="19" t="s">
        <v>84</v>
      </c>
      <c r="J15" s="50">
        <f>100%*(2.71%*N15+5.65%*P15+11.91%*R15+4.65%*T15+5.51%*V15+15.28%*X15+5.07%*Z15+14.87%*AB15+34.34%*AD15)</f>
        <v>2.0568</v>
      </c>
      <c r="K15" s="51" t="s">
        <v>91</v>
      </c>
      <c r="L15" s="24" t="s">
        <v>236</v>
      </c>
      <c r="M15" s="24" t="s">
        <v>236</v>
      </c>
      <c r="N15" s="19">
        <v>3</v>
      </c>
      <c r="O15" s="19" t="s">
        <v>273</v>
      </c>
      <c r="P15" s="19">
        <v>3</v>
      </c>
      <c r="Q15" s="18" t="s">
        <v>274</v>
      </c>
      <c r="R15" s="19">
        <v>0</v>
      </c>
      <c r="S15" s="18" t="s">
        <v>275</v>
      </c>
      <c r="T15" s="19">
        <v>0</v>
      </c>
      <c r="U15" s="18" t="s">
        <v>276</v>
      </c>
      <c r="V15" s="19">
        <v>3</v>
      </c>
      <c r="W15" s="18" t="s">
        <v>277</v>
      </c>
      <c r="X15" s="53">
        <v>3</v>
      </c>
      <c r="Y15" s="18" t="s">
        <v>278</v>
      </c>
      <c r="Z15" s="53">
        <v>3</v>
      </c>
      <c r="AA15" s="18" t="s">
        <v>279</v>
      </c>
      <c r="AB15" s="53">
        <v>0</v>
      </c>
      <c r="AC15" s="69" t="s">
        <v>280</v>
      </c>
      <c r="AD15" s="78">
        <v>3</v>
      </c>
      <c r="AE15" s="53" t="s">
        <v>281</v>
      </c>
    </row>
    <row r="16" ht="83" customHeight="1" spans="1:31">
      <c r="A16" s="21"/>
      <c r="B16" s="17"/>
      <c r="C16" s="22" t="s">
        <v>92</v>
      </c>
      <c r="D16" s="19">
        <v>2</v>
      </c>
      <c r="E16" s="23" t="s">
        <v>93</v>
      </c>
      <c r="F16" s="25" t="s">
        <v>94</v>
      </c>
      <c r="G16" s="25" t="s">
        <v>95</v>
      </c>
      <c r="H16" s="23" t="s">
        <v>96</v>
      </c>
      <c r="I16" s="19" t="s">
        <v>84</v>
      </c>
      <c r="J16" s="50">
        <f>100%*(2.71%*N16+5.65%*P16+11.91%*R16+4.65%*T16+5.51%*V16+15.28%*X16+5.07%*Z16+14.87%*AB16+34.34%*AD16)</f>
        <v>1.8511</v>
      </c>
      <c r="K16" s="51" t="s">
        <v>97</v>
      </c>
      <c r="L16" s="24" t="s">
        <v>236</v>
      </c>
      <c r="M16" s="24" t="s">
        <v>236</v>
      </c>
      <c r="N16" s="19">
        <v>2</v>
      </c>
      <c r="O16" s="19"/>
      <c r="P16" s="19">
        <v>2</v>
      </c>
      <c r="Q16" s="19"/>
      <c r="R16" s="19">
        <v>2</v>
      </c>
      <c r="S16" s="19"/>
      <c r="T16" s="19">
        <v>2</v>
      </c>
      <c r="U16" s="19"/>
      <c r="V16" s="19">
        <v>2</v>
      </c>
      <c r="W16" s="19"/>
      <c r="X16" s="53">
        <v>2</v>
      </c>
      <c r="Y16" s="18"/>
      <c r="Z16" s="53">
        <v>2</v>
      </c>
      <c r="AA16" s="18"/>
      <c r="AB16" s="53">
        <v>1</v>
      </c>
      <c r="AC16" s="69" t="s">
        <v>282</v>
      </c>
      <c r="AD16" s="78">
        <v>2</v>
      </c>
      <c r="AE16" s="53"/>
    </row>
    <row r="17" ht="241" customHeight="1" spans="1:31">
      <c r="A17" s="21"/>
      <c r="B17" s="20"/>
      <c r="C17" s="18" t="s">
        <v>98</v>
      </c>
      <c r="D17" s="19">
        <v>2</v>
      </c>
      <c r="E17" s="18" t="s">
        <v>99</v>
      </c>
      <c r="F17" s="18" t="s">
        <v>100</v>
      </c>
      <c r="G17" s="18" t="s">
        <v>101</v>
      </c>
      <c r="H17" s="18" t="s">
        <v>102</v>
      </c>
      <c r="I17" s="19" t="s">
        <v>103</v>
      </c>
      <c r="J17" s="50">
        <v>1</v>
      </c>
      <c r="K17" s="51" t="s">
        <v>104</v>
      </c>
      <c r="L17" s="24" t="s">
        <v>236</v>
      </c>
      <c r="M17" s="24" t="s">
        <v>236</v>
      </c>
      <c r="N17" s="24" t="s">
        <v>236</v>
      </c>
      <c r="O17" s="24" t="s">
        <v>236</v>
      </c>
      <c r="P17" s="24" t="s">
        <v>236</v>
      </c>
      <c r="Q17" s="24" t="s">
        <v>236</v>
      </c>
      <c r="R17" s="24" t="s">
        <v>236</v>
      </c>
      <c r="S17" s="24" t="s">
        <v>236</v>
      </c>
      <c r="T17" s="24" t="s">
        <v>236</v>
      </c>
      <c r="U17" s="24" t="s">
        <v>236</v>
      </c>
      <c r="V17" s="24" t="s">
        <v>236</v>
      </c>
      <c r="W17" s="24" t="s">
        <v>236</v>
      </c>
      <c r="X17" s="24" t="s">
        <v>236</v>
      </c>
      <c r="Y17" s="24" t="s">
        <v>236</v>
      </c>
      <c r="Z17" s="24" t="s">
        <v>236</v>
      </c>
      <c r="AA17" s="24" t="s">
        <v>236</v>
      </c>
      <c r="AB17" s="24" t="s">
        <v>236</v>
      </c>
      <c r="AC17" s="24" t="s">
        <v>236</v>
      </c>
      <c r="AD17" s="24" t="s">
        <v>236</v>
      </c>
      <c r="AE17" s="24" t="s">
        <v>236</v>
      </c>
    </row>
    <row r="18" ht="108" spans="1:31">
      <c r="A18" s="26"/>
      <c r="B18" s="13" t="s">
        <v>106</v>
      </c>
      <c r="C18" s="18" t="s">
        <v>107</v>
      </c>
      <c r="D18" s="19">
        <v>4</v>
      </c>
      <c r="E18" s="18" t="s">
        <v>108</v>
      </c>
      <c r="F18" s="18" t="s">
        <v>109</v>
      </c>
      <c r="G18" s="18" t="s">
        <v>110</v>
      </c>
      <c r="H18" s="18" t="s">
        <v>111</v>
      </c>
      <c r="I18" s="19" t="s">
        <v>103</v>
      </c>
      <c r="J18" s="50">
        <v>4</v>
      </c>
      <c r="K18" s="52"/>
      <c r="L18" s="19">
        <v>4</v>
      </c>
      <c r="M18" s="19"/>
      <c r="N18" s="19">
        <v>4</v>
      </c>
      <c r="O18" s="19"/>
      <c r="P18" s="19">
        <v>4</v>
      </c>
      <c r="Q18" s="19"/>
      <c r="R18" s="19">
        <v>4</v>
      </c>
      <c r="S18" s="19"/>
      <c r="T18" s="19">
        <v>4</v>
      </c>
      <c r="U18" s="19"/>
      <c r="V18" s="19">
        <v>4</v>
      </c>
      <c r="W18" s="19"/>
      <c r="X18" s="53">
        <v>4</v>
      </c>
      <c r="Y18" s="18"/>
      <c r="Z18" s="53">
        <v>4</v>
      </c>
      <c r="AA18" s="18"/>
      <c r="AB18" s="53">
        <v>4</v>
      </c>
      <c r="AC18" s="69"/>
      <c r="AD18" s="78">
        <v>4</v>
      </c>
      <c r="AE18" s="53"/>
    </row>
    <row r="19" ht="113" customHeight="1" spans="1:31">
      <c r="A19" s="26"/>
      <c r="B19" s="17"/>
      <c r="C19" s="18" t="s">
        <v>112</v>
      </c>
      <c r="D19" s="19">
        <v>2</v>
      </c>
      <c r="E19" s="18" t="s">
        <v>113</v>
      </c>
      <c r="F19" s="18" t="s">
        <v>114</v>
      </c>
      <c r="G19" s="18" t="s">
        <v>115</v>
      </c>
      <c r="H19" s="18" t="s">
        <v>111</v>
      </c>
      <c r="I19" s="19" t="s">
        <v>103</v>
      </c>
      <c r="J19" s="50">
        <v>1</v>
      </c>
      <c r="K19" s="51" t="s">
        <v>116</v>
      </c>
      <c r="L19" s="24" t="s">
        <v>236</v>
      </c>
      <c r="M19" s="24" t="s">
        <v>236</v>
      </c>
      <c r="N19" s="22" t="s">
        <v>236</v>
      </c>
      <c r="O19" s="22" t="s">
        <v>236</v>
      </c>
      <c r="P19" s="22" t="s">
        <v>236</v>
      </c>
      <c r="Q19" s="22" t="s">
        <v>236</v>
      </c>
      <c r="R19" s="22" t="s">
        <v>236</v>
      </c>
      <c r="S19" s="22" t="s">
        <v>236</v>
      </c>
      <c r="T19" s="22" t="s">
        <v>236</v>
      </c>
      <c r="U19" s="22" t="s">
        <v>236</v>
      </c>
      <c r="V19" s="22" t="s">
        <v>236</v>
      </c>
      <c r="W19" s="22" t="s">
        <v>236</v>
      </c>
      <c r="X19" s="22" t="s">
        <v>236</v>
      </c>
      <c r="Y19" s="22" t="s">
        <v>236</v>
      </c>
      <c r="Z19" s="22" t="s">
        <v>236</v>
      </c>
      <c r="AA19" s="22" t="s">
        <v>236</v>
      </c>
      <c r="AB19" s="22" t="s">
        <v>236</v>
      </c>
      <c r="AC19" s="22" t="s">
        <v>236</v>
      </c>
      <c r="AD19" s="22" t="s">
        <v>236</v>
      </c>
      <c r="AE19" s="22" t="s">
        <v>236</v>
      </c>
    </row>
    <row r="20" ht="111" customHeight="1" spans="1:31">
      <c r="A20" s="19" t="s">
        <v>117</v>
      </c>
      <c r="B20" s="27" t="s">
        <v>118</v>
      </c>
      <c r="C20" s="18" t="s">
        <v>119</v>
      </c>
      <c r="D20" s="19">
        <v>5</v>
      </c>
      <c r="E20" s="18" t="s">
        <v>120</v>
      </c>
      <c r="F20" s="18" t="s">
        <v>121</v>
      </c>
      <c r="G20" s="18" t="s">
        <v>122</v>
      </c>
      <c r="H20" s="18" t="s">
        <v>123</v>
      </c>
      <c r="I20" s="19" t="s">
        <v>84</v>
      </c>
      <c r="J20" s="50">
        <f>2.71%*N20+5.65%*P20+11.91%*R20+4.65%*T20+5.51%*V20+15.28%*X20+5.07%*Z20+14.87%*AB20+34.34%*AD20</f>
        <v>2.98717</v>
      </c>
      <c r="K20" s="51" t="s">
        <v>124</v>
      </c>
      <c r="L20" s="24" t="s">
        <v>236</v>
      </c>
      <c r="M20" s="24" t="s">
        <v>236</v>
      </c>
      <c r="N20" s="19">
        <v>4.47</v>
      </c>
      <c r="O20" s="19" t="s">
        <v>283</v>
      </c>
      <c r="P20" s="19">
        <v>0</v>
      </c>
      <c r="Q20" s="69" t="s">
        <v>284</v>
      </c>
      <c r="R20" s="19">
        <v>4.63</v>
      </c>
      <c r="S20" s="69" t="s">
        <v>285</v>
      </c>
      <c r="T20" s="19">
        <v>3.74</v>
      </c>
      <c r="U20" s="69" t="s">
        <v>286</v>
      </c>
      <c r="V20" s="19">
        <v>0</v>
      </c>
      <c r="W20" s="69" t="s">
        <v>287</v>
      </c>
      <c r="X20" s="53">
        <v>0</v>
      </c>
      <c r="Y20" s="69" t="s">
        <v>288</v>
      </c>
      <c r="Z20" s="53">
        <v>2.6</v>
      </c>
      <c r="AA20" s="69" t="s">
        <v>289</v>
      </c>
      <c r="AB20" s="53">
        <v>4.48</v>
      </c>
      <c r="AC20" s="69" t="s">
        <v>290</v>
      </c>
      <c r="AD20" s="78">
        <v>3.91</v>
      </c>
      <c r="AE20" s="53" t="s">
        <v>291</v>
      </c>
    </row>
    <row r="21" s="4" customFormat="1" ht="58" customHeight="1" spans="1:31">
      <c r="A21" s="19"/>
      <c r="B21" s="27" t="s">
        <v>118</v>
      </c>
      <c r="C21" s="28" t="s">
        <v>125</v>
      </c>
      <c r="D21" s="14">
        <v>3</v>
      </c>
      <c r="E21" s="15" t="s">
        <v>126</v>
      </c>
      <c r="F21" s="16" t="s">
        <v>127</v>
      </c>
      <c r="G21" s="23" t="s">
        <v>128</v>
      </c>
      <c r="H21" s="14" t="s">
        <v>129</v>
      </c>
      <c r="I21" s="19" t="s">
        <v>84</v>
      </c>
      <c r="J21" s="50">
        <f>100%*(2.71%*N21+5.65%*P21+11.91%*R21+4.65%*T21+5.51%*V21+15.28%*X21+5.07%*Z21+14.87%*AB21+34.34%*AD21)</f>
        <v>0.5438</v>
      </c>
      <c r="K21" s="51" t="s">
        <v>130</v>
      </c>
      <c r="L21" s="24" t="s">
        <v>236</v>
      </c>
      <c r="M21" s="24" t="s">
        <v>236</v>
      </c>
      <c r="N21" s="19">
        <v>3</v>
      </c>
      <c r="O21" s="19" t="s">
        <v>292</v>
      </c>
      <c r="P21" s="19">
        <v>0</v>
      </c>
      <c r="Q21" s="68" t="s">
        <v>293</v>
      </c>
      <c r="R21" s="19">
        <v>1</v>
      </c>
      <c r="S21" s="68" t="s">
        <v>294</v>
      </c>
      <c r="T21" s="19">
        <v>0</v>
      </c>
      <c r="U21" s="68" t="s">
        <v>295</v>
      </c>
      <c r="V21" s="19">
        <v>0</v>
      </c>
      <c r="W21" s="68" t="s">
        <v>296</v>
      </c>
      <c r="X21" s="53">
        <v>0</v>
      </c>
      <c r="Y21" s="68" t="s">
        <v>297</v>
      </c>
      <c r="Z21" s="79">
        <v>0</v>
      </c>
      <c r="AA21" s="68" t="s">
        <v>298</v>
      </c>
      <c r="AB21" s="79">
        <v>0</v>
      </c>
      <c r="AC21" s="68" t="s">
        <v>299</v>
      </c>
      <c r="AD21" s="77">
        <v>1</v>
      </c>
      <c r="AE21" s="62" t="s">
        <v>300</v>
      </c>
    </row>
    <row r="22" s="3" customFormat="1" ht="96.75" customHeight="1" spans="1:31">
      <c r="A22" s="19"/>
      <c r="B22" s="27" t="s">
        <v>118</v>
      </c>
      <c r="C22" s="28" t="s">
        <v>132</v>
      </c>
      <c r="D22" s="28">
        <v>5</v>
      </c>
      <c r="E22" s="29" t="s">
        <v>133</v>
      </c>
      <c r="F22" s="29" t="s">
        <v>134</v>
      </c>
      <c r="G22" s="29" t="s">
        <v>135</v>
      </c>
      <c r="H22" s="22" t="s">
        <v>136</v>
      </c>
      <c r="I22" s="19" t="s">
        <v>84</v>
      </c>
      <c r="J22" s="50">
        <f>13.58%*AB22+86.42%*AD22</f>
        <v>5</v>
      </c>
      <c r="K22" s="51" t="s">
        <v>137</v>
      </c>
      <c r="L22" s="24" t="s">
        <v>236</v>
      </c>
      <c r="M22" s="24" t="s">
        <v>236</v>
      </c>
      <c r="N22" s="19" t="s">
        <v>236</v>
      </c>
      <c r="O22" s="19" t="s">
        <v>236</v>
      </c>
      <c r="P22" s="53" t="s">
        <v>236</v>
      </c>
      <c r="Q22" s="53" t="s">
        <v>236</v>
      </c>
      <c r="R22" s="53" t="s">
        <v>236</v>
      </c>
      <c r="S22" s="53" t="s">
        <v>236</v>
      </c>
      <c r="T22" s="53" t="s">
        <v>236</v>
      </c>
      <c r="U22" s="53" t="s">
        <v>236</v>
      </c>
      <c r="V22" s="53" t="s">
        <v>236</v>
      </c>
      <c r="W22" s="53" t="s">
        <v>236</v>
      </c>
      <c r="X22" s="53" t="s">
        <v>236</v>
      </c>
      <c r="Y22" s="53" t="s">
        <v>236</v>
      </c>
      <c r="Z22" s="53" t="s">
        <v>236</v>
      </c>
      <c r="AA22" s="53" t="s">
        <v>236</v>
      </c>
      <c r="AB22" s="53">
        <v>5</v>
      </c>
      <c r="AC22" s="68" t="s">
        <v>301</v>
      </c>
      <c r="AD22" s="77">
        <v>5</v>
      </c>
      <c r="AE22" s="62" t="s">
        <v>302</v>
      </c>
    </row>
    <row r="23" s="3" customFormat="1" ht="84" customHeight="1" spans="1:31">
      <c r="A23" s="19"/>
      <c r="B23" s="27" t="s">
        <v>138</v>
      </c>
      <c r="C23" s="22" t="s">
        <v>139</v>
      </c>
      <c r="D23" s="30">
        <v>3</v>
      </c>
      <c r="E23" s="15" t="s">
        <v>140</v>
      </c>
      <c r="F23" s="16" t="s">
        <v>141</v>
      </c>
      <c r="G23" s="23" t="s">
        <v>142</v>
      </c>
      <c r="H23" s="22" t="s">
        <v>143</v>
      </c>
      <c r="I23" s="19" t="s">
        <v>84</v>
      </c>
      <c r="J23" s="50">
        <f>100%*(2.71%*N23+5.65%*P23+11.91%*R23+4.65%*T23+5.51%*V23+15.28%*X23+5.07%*Z23+14.87%*AB23+34.34%*AD23)</f>
        <v>2.9726</v>
      </c>
      <c r="K23" s="51" t="s">
        <v>144</v>
      </c>
      <c r="L23" s="24" t="s">
        <v>236</v>
      </c>
      <c r="M23" s="24" t="s">
        <v>236</v>
      </c>
      <c r="N23" s="19">
        <v>2</v>
      </c>
      <c r="O23" s="19" t="s">
        <v>303</v>
      </c>
      <c r="P23" s="19">
        <v>3</v>
      </c>
      <c r="Q23" s="19" t="s">
        <v>304</v>
      </c>
      <c r="R23" s="19">
        <v>3</v>
      </c>
      <c r="S23" s="19" t="s">
        <v>304</v>
      </c>
      <c r="T23" s="19">
        <v>3</v>
      </c>
      <c r="U23" s="19" t="s">
        <v>304</v>
      </c>
      <c r="V23" s="19">
        <v>3</v>
      </c>
      <c r="W23" s="19" t="s">
        <v>304</v>
      </c>
      <c r="X23" s="53">
        <v>3</v>
      </c>
      <c r="Y23" s="19" t="s">
        <v>304</v>
      </c>
      <c r="Z23" s="53">
        <v>3</v>
      </c>
      <c r="AA23" s="19" t="s">
        <v>304</v>
      </c>
      <c r="AB23" s="53">
        <v>3</v>
      </c>
      <c r="AC23" s="19" t="s">
        <v>304</v>
      </c>
      <c r="AD23" s="78">
        <v>3</v>
      </c>
      <c r="AE23" s="19" t="s">
        <v>304</v>
      </c>
    </row>
    <row r="24" s="3" customFormat="1" ht="79" customHeight="1" spans="1:31">
      <c r="A24" s="19"/>
      <c r="B24" s="31" t="s">
        <v>138</v>
      </c>
      <c r="C24" s="32" t="s">
        <v>145</v>
      </c>
      <c r="D24" s="33">
        <v>3</v>
      </c>
      <c r="E24" s="29" t="s">
        <v>146</v>
      </c>
      <c r="F24" s="34" t="s">
        <v>147</v>
      </c>
      <c r="G24" s="35" t="s">
        <v>148</v>
      </c>
      <c r="H24" s="32" t="s">
        <v>149</v>
      </c>
      <c r="I24" s="13" t="s">
        <v>84</v>
      </c>
      <c r="J24" s="54">
        <f>13.58%*AB24+86.42%*AD24</f>
        <v>0</v>
      </c>
      <c r="K24" s="51" t="s">
        <v>150</v>
      </c>
      <c r="L24" s="55" t="s">
        <v>236</v>
      </c>
      <c r="M24" s="55" t="s">
        <v>236</v>
      </c>
      <c r="N24" s="13" t="s">
        <v>236</v>
      </c>
      <c r="O24" s="13" t="s">
        <v>236</v>
      </c>
      <c r="P24" s="56" t="s">
        <v>236</v>
      </c>
      <c r="Q24" s="56" t="s">
        <v>236</v>
      </c>
      <c r="R24" s="56" t="s">
        <v>236</v>
      </c>
      <c r="S24" s="56" t="s">
        <v>236</v>
      </c>
      <c r="T24" s="56" t="s">
        <v>236</v>
      </c>
      <c r="U24" s="56" t="s">
        <v>236</v>
      </c>
      <c r="V24" s="56" t="s">
        <v>236</v>
      </c>
      <c r="W24" s="56" t="s">
        <v>236</v>
      </c>
      <c r="X24" s="56" t="s">
        <v>236</v>
      </c>
      <c r="Y24" s="56" t="s">
        <v>236</v>
      </c>
      <c r="Z24" s="56" t="s">
        <v>236</v>
      </c>
      <c r="AA24" s="56" t="s">
        <v>236</v>
      </c>
      <c r="AB24" s="56">
        <v>0</v>
      </c>
      <c r="AC24" s="80" t="s">
        <v>305</v>
      </c>
      <c r="AD24" s="81">
        <v>0</v>
      </c>
      <c r="AE24" s="82" t="s">
        <v>306</v>
      </c>
    </row>
    <row r="25" s="3" customFormat="1" ht="65" customHeight="1" spans="1:31">
      <c r="A25" s="36"/>
      <c r="B25" s="37" t="s">
        <v>152</v>
      </c>
      <c r="C25" s="24" t="s">
        <v>153</v>
      </c>
      <c r="D25" s="30">
        <v>4</v>
      </c>
      <c r="E25" s="38" t="s">
        <v>154</v>
      </c>
      <c r="F25" s="38" t="s">
        <v>155</v>
      </c>
      <c r="G25" s="23" t="s">
        <v>156</v>
      </c>
      <c r="H25" s="38" t="s">
        <v>157</v>
      </c>
      <c r="I25" s="36" t="s">
        <v>84</v>
      </c>
      <c r="J25" s="57">
        <f t="shared" ref="J25:J31" si="0">100%*(2.71%*N25+5.65%*P25+11.91%*R25+4.65%*T25+5.51%*V25+15.28%*X25+5.07%*Z25+14.87%*AB25+34.34%*AD25)</f>
        <v>0.8983</v>
      </c>
      <c r="K25" s="58" t="s">
        <v>158</v>
      </c>
      <c r="L25" s="24" t="s">
        <v>236</v>
      </c>
      <c r="M25" s="24" t="s">
        <v>236</v>
      </c>
      <c r="N25" s="36">
        <v>1</v>
      </c>
      <c r="O25" s="38" t="s">
        <v>307</v>
      </c>
      <c r="P25" s="36">
        <v>1</v>
      </c>
      <c r="Q25" s="70" t="s">
        <v>308</v>
      </c>
      <c r="R25" s="36">
        <v>1</v>
      </c>
      <c r="S25" s="70" t="s">
        <v>309</v>
      </c>
      <c r="T25" s="36">
        <v>0</v>
      </c>
      <c r="U25" s="38" t="s">
        <v>310</v>
      </c>
      <c r="V25" s="36">
        <v>0</v>
      </c>
      <c r="W25" s="36" t="s">
        <v>311</v>
      </c>
      <c r="X25" s="70">
        <v>1</v>
      </c>
      <c r="Y25" s="70" t="s">
        <v>312</v>
      </c>
      <c r="Z25" s="70">
        <v>1</v>
      </c>
      <c r="AA25" s="38" t="s">
        <v>313</v>
      </c>
      <c r="AB25" s="70">
        <v>1</v>
      </c>
      <c r="AC25" s="70" t="s">
        <v>314</v>
      </c>
      <c r="AD25" s="83">
        <v>1</v>
      </c>
      <c r="AE25" s="70" t="s">
        <v>315</v>
      </c>
    </row>
    <row r="26" s="3" customFormat="1" ht="65" customHeight="1" spans="1:31">
      <c r="A26" s="36"/>
      <c r="B26" s="37" t="s">
        <v>152</v>
      </c>
      <c r="C26" s="24"/>
      <c r="D26" s="30"/>
      <c r="E26" s="38" t="s">
        <v>159</v>
      </c>
      <c r="F26" s="38" t="s">
        <v>160</v>
      </c>
      <c r="G26" s="23" t="s">
        <v>161</v>
      </c>
      <c r="H26" s="38" t="s">
        <v>162</v>
      </c>
      <c r="I26" s="36" t="s">
        <v>84</v>
      </c>
      <c r="J26" s="57">
        <f t="shared" si="0"/>
        <v>0.9177</v>
      </c>
      <c r="K26" s="58"/>
      <c r="L26" s="24" t="s">
        <v>236</v>
      </c>
      <c r="M26" s="24" t="s">
        <v>236</v>
      </c>
      <c r="N26" s="36">
        <v>0</v>
      </c>
      <c r="O26" s="36" t="s">
        <v>316</v>
      </c>
      <c r="P26" s="36">
        <v>1</v>
      </c>
      <c r="Q26" s="70" t="s">
        <v>317</v>
      </c>
      <c r="R26" s="36">
        <v>1</v>
      </c>
      <c r="S26" s="70" t="s">
        <v>318</v>
      </c>
      <c r="T26" s="36">
        <v>1</v>
      </c>
      <c r="U26" s="38" t="s">
        <v>319</v>
      </c>
      <c r="V26" s="36">
        <v>0</v>
      </c>
      <c r="W26" s="36" t="s">
        <v>311</v>
      </c>
      <c r="X26" s="70">
        <v>1</v>
      </c>
      <c r="Y26" s="70" t="s">
        <v>320</v>
      </c>
      <c r="Z26" s="70">
        <v>1</v>
      </c>
      <c r="AA26" s="38" t="s">
        <v>321</v>
      </c>
      <c r="AB26" s="70">
        <v>1</v>
      </c>
      <c r="AC26" s="70" t="s">
        <v>322</v>
      </c>
      <c r="AD26" s="83">
        <v>1</v>
      </c>
      <c r="AE26" s="70" t="s">
        <v>323</v>
      </c>
    </row>
    <row r="27" s="3" customFormat="1" ht="79" customHeight="1" spans="1:31">
      <c r="A27" s="36"/>
      <c r="B27" s="37" t="s">
        <v>152</v>
      </c>
      <c r="C27" s="24"/>
      <c r="D27" s="30"/>
      <c r="E27" s="38" t="s">
        <v>163</v>
      </c>
      <c r="F27" s="38" t="s">
        <v>164</v>
      </c>
      <c r="G27" s="23" t="s">
        <v>165</v>
      </c>
      <c r="H27" s="38" t="s">
        <v>166</v>
      </c>
      <c r="I27" s="36" t="s">
        <v>84</v>
      </c>
      <c r="J27" s="57">
        <f t="shared" si="0"/>
        <v>0</v>
      </c>
      <c r="K27" s="58"/>
      <c r="L27" s="24" t="s">
        <v>236</v>
      </c>
      <c r="M27" s="24" t="s">
        <v>236</v>
      </c>
      <c r="N27" s="36">
        <v>0</v>
      </c>
      <c r="O27" s="36" t="s">
        <v>324</v>
      </c>
      <c r="P27" s="36">
        <v>0</v>
      </c>
      <c r="Q27" s="70" t="s">
        <v>325</v>
      </c>
      <c r="R27" s="36">
        <v>0</v>
      </c>
      <c r="S27" s="70" t="s">
        <v>326</v>
      </c>
      <c r="T27" s="36">
        <v>0</v>
      </c>
      <c r="U27" s="36" t="s">
        <v>327</v>
      </c>
      <c r="V27" s="36">
        <v>0</v>
      </c>
      <c r="W27" s="36" t="s">
        <v>328</v>
      </c>
      <c r="X27" s="70">
        <v>0</v>
      </c>
      <c r="Y27" s="70" t="s">
        <v>329</v>
      </c>
      <c r="Z27" s="70">
        <v>0</v>
      </c>
      <c r="AA27" s="38" t="s">
        <v>330</v>
      </c>
      <c r="AB27" s="70">
        <v>0</v>
      </c>
      <c r="AC27" s="70" t="s">
        <v>331</v>
      </c>
      <c r="AD27" s="83">
        <v>0</v>
      </c>
      <c r="AE27" s="70" t="s">
        <v>332</v>
      </c>
    </row>
    <row r="28" s="3" customFormat="1" ht="121" customHeight="1" spans="1:31">
      <c r="A28" s="19"/>
      <c r="B28" s="39" t="s">
        <v>167</v>
      </c>
      <c r="C28" s="40" t="s">
        <v>168</v>
      </c>
      <c r="D28" s="41">
        <v>2</v>
      </c>
      <c r="E28" s="42" t="s">
        <v>169</v>
      </c>
      <c r="F28" s="42" t="s">
        <v>170</v>
      </c>
      <c r="G28" s="42" t="s">
        <v>171</v>
      </c>
      <c r="H28" s="42" t="s">
        <v>172</v>
      </c>
      <c r="I28" s="20" t="s">
        <v>84</v>
      </c>
      <c r="J28" s="59">
        <f t="shared" si="0"/>
        <v>1.8484</v>
      </c>
      <c r="K28" s="51" t="s">
        <v>173</v>
      </c>
      <c r="L28" s="60" t="s">
        <v>236</v>
      </c>
      <c r="M28" s="60" t="s">
        <v>236</v>
      </c>
      <c r="N28" s="20">
        <v>0</v>
      </c>
      <c r="O28" s="20" t="s">
        <v>333</v>
      </c>
      <c r="P28" s="20">
        <v>2</v>
      </c>
      <c r="Q28" s="42" t="s">
        <v>334</v>
      </c>
      <c r="R28" s="20">
        <v>2</v>
      </c>
      <c r="S28" s="42" t="s">
        <v>335</v>
      </c>
      <c r="T28" s="20">
        <v>1</v>
      </c>
      <c r="U28" s="42" t="s">
        <v>336</v>
      </c>
      <c r="V28" s="20">
        <v>2</v>
      </c>
      <c r="W28" s="42" t="s">
        <v>337</v>
      </c>
      <c r="X28" s="71">
        <v>2</v>
      </c>
      <c r="Y28" s="42" t="s">
        <v>338</v>
      </c>
      <c r="Z28" s="71">
        <v>1</v>
      </c>
      <c r="AA28" s="42" t="s">
        <v>339</v>
      </c>
      <c r="AB28" s="71">
        <v>2</v>
      </c>
      <c r="AC28" s="84" t="s">
        <v>340</v>
      </c>
      <c r="AD28" s="85">
        <v>2</v>
      </c>
      <c r="AE28" s="71" t="s">
        <v>341</v>
      </c>
    </row>
    <row r="29" s="3" customFormat="1" ht="98.5" customHeight="1" spans="1:31">
      <c r="A29" s="13" t="s">
        <v>174</v>
      </c>
      <c r="B29" s="27" t="s">
        <v>175</v>
      </c>
      <c r="C29" s="28" t="s">
        <v>176</v>
      </c>
      <c r="D29" s="28">
        <v>5</v>
      </c>
      <c r="E29" s="29" t="s">
        <v>177</v>
      </c>
      <c r="F29" s="14" t="s">
        <v>178</v>
      </c>
      <c r="G29" s="15" t="s">
        <v>179</v>
      </c>
      <c r="H29" s="22" t="s">
        <v>180</v>
      </c>
      <c r="I29" s="19" t="s">
        <v>84</v>
      </c>
      <c r="J29" s="50">
        <f t="shared" si="0"/>
        <v>3.5644</v>
      </c>
      <c r="K29" s="51" t="s">
        <v>181</v>
      </c>
      <c r="L29" s="24" t="s">
        <v>236</v>
      </c>
      <c r="M29" s="24" t="s">
        <v>236</v>
      </c>
      <c r="N29" s="19">
        <v>3</v>
      </c>
      <c r="O29" s="19" t="s">
        <v>342</v>
      </c>
      <c r="P29" s="19">
        <v>3</v>
      </c>
      <c r="Q29" s="68" t="s">
        <v>343</v>
      </c>
      <c r="R29" s="19">
        <v>5</v>
      </c>
      <c r="S29" s="68" t="s">
        <v>344</v>
      </c>
      <c r="T29" s="19">
        <v>5</v>
      </c>
      <c r="U29" s="68" t="s">
        <v>345</v>
      </c>
      <c r="V29" s="19">
        <v>0</v>
      </c>
      <c r="W29" s="19" t="s">
        <v>311</v>
      </c>
      <c r="X29" s="53">
        <v>3</v>
      </c>
      <c r="Y29" s="68" t="s">
        <v>346</v>
      </c>
      <c r="Z29" s="53">
        <v>5</v>
      </c>
      <c r="AA29" s="68" t="s">
        <v>347</v>
      </c>
      <c r="AB29" s="53">
        <v>5</v>
      </c>
      <c r="AC29" s="68" t="s">
        <v>348</v>
      </c>
      <c r="AD29" s="53">
        <v>3</v>
      </c>
      <c r="AE29" s="62" t="s">
        <v>349</v>
      </c>
    </row>
    <row r="30" s="4" customFormat="1" ht="87" customHeight="1" spans="1:31">
      <c r="A30" s="17"/>
      <c r="B30" s="27" t="s">
        <v>175</v>
      </c>
      <c r="C30" s="14" t="s">
        <v>183</v>
      </c>
      <c r="D30" s="14">
        <v>4</v>
      </c>
      <c r="E30" s="15" t="s">
        <v>184</v>
      </c>
      <c r="F30" s="15" t="s">
        <v>185</v>
      </c>
      <c r="G30" s="29" t="s">
        <v>186</v>
      </c>
      <c r="H30" s="16" t="s">
        <v>187</v>
      </c>
      <c r="I30" s="19" t="s">
        <v>84</v>
      </c>
      <c r="J30" s="50">
        <f t="shared" si="0"/>
        <v>3.4524</v>
      </c>
      <c r="K30" s="61" t="s">
        <v>188</v>
      </c>
      <c r="L30" s="24" t="s">
        <v>236</v>
      </c>
      <c r="M30" s="24" t="s">
        <v>236</v>
      </c>
      <c r="N30" s="19">
        <v>4</v>
      </c>
      <c r="O30" s="62"/>
      <c r="P30" s="19">
        <v>4</v>
      </c>
      <c r="Q30" s="19"/>
      <c r="R30" s="19">
        <v>4</v>
      </c>
      <c r="S30" s="19"/>
      <c r="T30" s="19">
        <v>4</v>
      </c>
      <c r="U30" s="19"/>
      <c r="V30" s="19">
        <v>3</v>
      </c>
      <c r="W30" s="69" t="s">
        <v>350</v>
      </c>
      <c r="X30" s="53">
        <v>4</v>
      </c>
      <c r="Y30" s="18"/>
      <c r="Z30" s="53">
        <v>4</v>
      </c>
      <c r="AA30" s="18"/>
      <c r="AB30" s="53">
        <v>3</v>
      </c>
      <c r="AC30" s="69" t="s">
        <v>350</v>
      </c>
      <c r="AD30" s="78">
        <v>3</v>
      </c>
      <c r="AE30" s="53" t="s">
        <v>350</v>
      </c>
    </row>
    <row r="31" s="4" customFormat="1" ht="95" customHeight="1" spans="1:31">
      <c r="A31" s="17"/>
      <c r="B31" s="27" t="s">
        <v>175</v>
      </c>
      <c r="C31" s="5" t="s">
        <v>189</v>
      </c>
      <c r="D31" s="14">
        <v>4</v>
      </c>
      <c r="E31" s="15" t="s">
        <v>190</v>
      </c>
      <c r="F31" s="15" t="s">
        <v>191</v>
      </c>
      <c r="G31" s="29" t="s">
        <v>192</v>
      </c>
      <c r="H31" s="16" t="s">
        <v>193</v>
      </c>
      <c r="I31" s="19" t="s">
        <v>84</v>
      </c>
      <c r="J31" s="50">
        <f t="shared" si="0"/>
        <v>3.980276</v>
      </c>
      <c r="K31" s="63" t="s">
        <v>194</v>
      </c>
      <c r="L31" s="24" t="s">
        <v>236</v>
      </c>
      <c r="M31" s="24" t="s">
        <v>236</v>
      </c>
      <c r="N31" s="19">
        <v>3.86</v>
      </c>
      <c r="O31" s="19" t="s">
        <v>351</v>
      </c>
      <c r="P31" s="19">
        <v>3.84</v>
      </c>
      <c r="Q31" s="69" t="s">
        <v>352</v>
      </c>
      <c r="R31" s="19">
        <v>4</v>
      </c>
      <c r="S31" s="19"/>
      <c r="T31" s="19">
        <v>4</v>
      </c>
      <c r="U31" s="19"/>
      <c r="V31" s="19">
        <v>4</v>
      </c>
      <c r="W31" s="19"/>
      <c r="X31" s="53">
        <v>3.98</v>
      </c>
      <c r="Y31" s="69" t="s">
        <v>353</v>
      </c>
      <c r="Z31" s="53">
        <v>4</v>
      </c>
      <c r="AA31" s="18"/>
      <c r="AB31" s="53">
        <v>4</v>
      </c>
      <c r="AC31" s="53" t="s">
        <v>354</v>
      </c>
      <c r="AD31" s="78">
        <v>3.99</v>
      </c>
      <c r="AE31" s="53" t="s">
        <v>355</v>
      </c>
    </row>
    <row r="32" s="4" customFormat="1" ht="66" customHeight="1" spans="1:31">
      <c r="A32" s="17"/>
      <c r="B32" s="27" t="s">
        <v>175</v>
      </c>
      <c r="C32" s="14" t="s">
        <v>195</v>
      </c>
      <c r="D32" s="14">
        <v>3</v>
      </c>
      <c r="E32" s="15" t="s">
        <v>196</v>
      </c>
      <c r="F32" s="15" t="s">
        <v>197</v>
      </c>
      <c r="G32" s="29" t="s">
        <v>198</v>
      </c>
      <c r="H32" s="16" t="s">
        <v>199</v>
      </c>
      <c r="I32" s="19" t="s">
        <v>84</v>
      </c>
      <c r="J32" s="50">
        <f>13.58%*AB32+86.42%*AD32</f>
        <v>3</v>
      </c>
      <c r="K32" s="64"/>
      <c r="L32" s="24" t="s">
        <v>236</v>
      </c>
      <c r="M32" s="24" t="s">
        <v>236</v>
      </c>
      <c r="N32" s="19" t="s">
        <v>236</v>
      </c>
      <c r="O32" s="19" t="s">
        <v>236</v>
      </c>
      <c r="P32" s="53" t="s">
        <v>236</v>
      </c>
      <c r="Q32" s="53" t="s">
        <v>236</v>
      </c>
      <c r="R32" s="53" t="s">
        <v>236</v>
      </c>
      <c r="S32" s="53" t="s">
        <v>236</v>
      </c>
      <c r="T32" s="53" t="s">
        <v>236</v>
      </c>
      <c r="U32" s="53" t="s">
        <v>236</v>
      </c>
      <c r="V32" s="53" t="s">
        <v>236</v>
      </c>
      <c r="W32" s="53" t="s">
        <v>236</v>
      </c>
      <c r="X32" s="53" t="s">
        <v>236</v>
      </c>
      <c r="Y32" s="53" t="s">
        <v>236</v>
      </c>
      <c r="Z32" s="53" t="s">
        <v>236</v>
      </c>
      <c r="AA32" s="53" t="s">
        <v>236</v>
      </c>
      <c r="AB32" s="53">
        <v>3</v>
      </c>
      <c r="AC32" s="69"/>
      <c r="AD32" s="78">
        <v>3</v>
      </c>
      <c r="AE32" s="53"/>
    </row>
    <row r="33" s="3" customFormat="1" ht="94" customHeight="1" spans="1:31">
      <c r="A33" s="17"/>
      <c r="B33" s="17" t="s">
        <v>200</v>
      </c>
      <c r="C33" s="14" t="s">
        <v>201</v>
      </c>
      <c r="D33" s="14">
        <v>4</v>
      </c>
      <c r="E33" s="15" t="s">
        <v>202</v>
      </c>
      <c r="F33" s="15" t="s">
        <v>203</v>
      </c>
      <c r="G33" s="15" t="s">
        <v>204</v>
      </c>
      <c r="H33" s="16" t="s">
        <v>205</v>
      </c>
      <c r="I33" s="19" t="s">
        <v>84</v>
      </c>
      <c r="J33" s="50">
        <f>13.58%*AB33+86.42%*AD33</f>
        <v>0</v>
      </c>
      <c r="K33" s="61" t="s">
        <v>206</v>
      </c>
      <c r="L33" s="19" t="s">
        <v>236</v>
      </c>
      <c r="M33" s="19" t="s">
        <v>236</v>
      </c>
      <c r="N33" s="19" t="s">
        <v>236</v>
      </c>
      <c r="O33" s="19" t="s">
        <v>236</v>
      </c>
      <c r="P33" s="19" t="s">
        <v>236</v>
      </c>
      <c r="Q33" s="19" t="s">
        <v>236</v>
      </c>
      <c r="R33" s="19" t="s">
        <v>236</v>
      </c>
      <c r="S33" s="19" t="s">
        <v>236</v>
      </c>
      <c r="T33" s="19" t="s">
        <v>236</v>
      </c>
      <c r="U33" s="19" t="s">
        <v>236</v>
      </c>
      <c r="V33" s="19" t="s">
        <v>236</v>
      </c>
      <c r="W33" s="19" t="s">
        <v>236</v>
      </c>
      <c r="X33" s="19" t="s">
        <v>236</v>
      </c>
      <c r="Y33" s="19" t="s">
        <v>236</v>
      </c>
      <c r="Z33" s="19" t="s">
        <v>236</v>
      </c>
      <c r="AA33" s="19" t="s">
        <v>236</v>
      </c>
      <c r="AB33" s="53">
        <v>0</v>
      </c>
      <c r="AC33" s="18" t="s">
        <v>356</v>
      </c>
      <c r="AD33" s="53">
        <v>0</v>
      </c>
      <c r="AE33" s="19" t="s">
        <v>356</v>
      </c>
    </row>
    <row r="34" s="4" customFormat="1" ht="123" customHeight="1" spans="1:31">
      <c r="A34" s="17"/>
      <c r="B34" s="17"/>
      <c r="C34" s="14" t="s">
        <v>208</v>
      </c>
      <c r="D34" s="14">
        <v>5</v>
      </c>
      <c r="E34" s="15" t="s">
        <v>209</v>
      </c>
      <c r="F34" s="15" t="s">
        <v>210</v>
      </c>
      <c r="G34" s="15" t="s">
        <v>211</v>
      </c>
      <c r="H34" s="16" t="s">
        <v>212</v>
      </c>
      <c r="I34" s="19" t="s">
        <v>84</v>
      </c>
      <c r="J34" s="50">
        <f>100%*(2.71%*N34+5.65%*P34+11.91%*R34+4.65%*T34+5.51%*V34+15.28%*X34+5.07%*Z34+14.87%*AB34+34.34%*AD34)</f>
        <v>3.352</v>
      </c>
      <c r="K34" s="61" t="s">
        <v>213</v>
      </c>
      <c r="L34" s="24" t="s">
        <v>236</v>
      </c>
      <c r="M34" s="24" t="s">
        <v>236</v>
      </c>
      <c r="N34" s="19">
        <v>0</v>
      </c>
      <c r="O34" s="19" t="s">
        <v>357</v>
      </c>
      <c r="P34" s="53">
        <v>0</v>
      </c>
      <c r="Q34" s="69" t="s">
        <v>357</v>
      </c>
      <c r="R34" s="53">
        <v>5</v>
      </c>
      <c r="S34" s="69" t="s">
        <v>358</v>
      </c>
      <c r="T34" s="53">
        <v>0</v>
      </c>
      <c r="U34" s="69" t="s">
        <v>357</v>
      </c>
      <c r="V34" s="53">
        <v>5</v>
      </c>
      <c r="W34" s="69" t="s">
        <v>359</v>
      </c>
      <c r="X34" s="53">
        <v>5</v>
      </c>
      <c r="Y34" s="69" t="s">
        <v>360</v>
      </c>
      <c r="Z34" s="53">
        <v>0</v>
      </c>
      <c r="AA34" s="69" t="s">
        <v>357</v>
      </c>
      <c r="AB34" s="53">
        <v>0</v>
      </c>
      <c r="AC34" s="69" t="s">
        <v>357</v>
      </c>
      <c r="AD34" s="53">
        <v>5</v>
      </c>
      <c r="AE34" s="69" t="s">
        <v>361</v>
      </c>
    </row>
    <row r="35" s="3" customFormat="1" ht="92" customHeight="1" spans="1:31">
      <c r="A35" s="20"/>
      <c r="B35" s="43" t="s">
        <v>214</v>
      </c>
      <c r="C35" s="28" t="s">
        <v>215</v>
      </c>
      <c r="D35" s="28">
        <v>5</v>
      </c>
      <c r="E35" s="29" t="s">
        <v>216</v>
      </c>
      <c r="F35" s="28" t="s">
        <v>217</v>
      </c>
      <c r="G35" s="29" t="s">
        <v>218</v>
      </c>
      <c r="H35" s="22" t="s">
        <v>219</v>
      </c>
      <c r="I35" s="19" t="s">
        <v>84</v>
      </c>
      <c r="J35" s="50">
        <v>3</v>
      </c>
      <c r="K35" s="65" t="s">
        <v>220</v>
      </c>
      <c r="L35" s="24" t="s">
        <v>236</v>
      </c>
      <c r="M35" s="24" t="s">
        <v>236</v>
      </c>
      <c r="N35" s="24" t="s">
        <v>236</v>
      </c>
      <c r="O35" s="24" t="s">
        <v>236</v>
      </c>
      <c r="P35" s="24" t="s">
        <v>236</v>
      </c>
      <c r="Q35" s="24" t="s">
        <v>236</v>
      </c>
      <c r="R35" s="24" t="s">
        <v>236</v>
      </c>
      <c r="S35" s="24" t="s">
        <v>236</v>
      </c>
      <c r="T35" s="24" t="s">
        <v>236</v>
      </c>
      <c r="U35" s="24" t="s">
        <v>236</v>
      </c>
      <c r="V35" s="24" t="s">
        <v>236</v>
      </c>
      <c r="W35" s="24" t="s">
        <v>236</v>
      </c>
      <c r="X35" s="24" t="s">
        <v>236</v>
      </c>
      <c r="Y35" s="24" t="s">
        <v>236</v>
      </c>
      <c r="Z35" s="24" t="s">
        <v>236</v>
      </c>
      <c r="AA35" s="24" t="s">
        <v>236</v>
      </c>
      <c r="AB35" s="24" t="s">
        <v>236</v>
      </c>
      <c r="AC35" s="24" t="s">
        <v>236</v>
      </c>
      <c r="AD35" s="24" t="s">
        <v>236</v>
      </c>
      <c r="AE35" s="24" t="s">
        <v>236</v>
      </c>
    </row>
    <row r="36" ht="21" customHeight="1" spans="1:31">
      <c r="A36" s="44" t="s">
        <v>221</v>
      </c>
      <c r="B36" s="45"/>
      <c r="C36" s="46"/>
      <c r="D36" s="47">
        <f>SUM(D5:D35)</f>
        <v>100</v>
      </c>
      <c r="E36" s="48"/>
      <c r="F36" s="48"/>
      <c r="G36" s="49"/>
      <c r="H36" s="49"/>
      <c r="I36" s="48"/>
      <c r="J36" s="52">
        <f>SUM(J5:J35)</f>
        <v>54.848846</v>
      </c>
      <c r="K36" s="52">
        <f>SUM(K5:K35)</f>
        <v>0</v>
      </c>
      <c r="L36" s="66">
        <f>SUM(L5:L35)</f>
        <v>17</v>
      </c>
      <c r="M36" s="66"/>
      <c r="N36" s="66">
        <f>SUM(N5:N35)</f>
        <v>33.83</v>
      </c>
      <c r="O36" s="66"/>
      <c r="P36" s="66">
        <f>SUM(P5:P35)</f>
        <v>31.84</v>
      </c>
      <c r="Q36" s="66"/>
      <c r="R36" s="66">
        <f>SUM(R5:R35)</f>
        <v>39.13</v>
      </c>
      <c r="S36" s="66"/>
      <c r="T36" s="66">
        <f>SUM(T5:T35)</f>
        <v>28.74</v>
      </c>
      <c r="U36" s="66"/>
      <c r="V36" s="66">
        <f>SUM(V5:V35)</f>
        <v>27</v>
      </c>
      <c r="W36" s="66"/>
      <c r="X36" s="66">
        <f>SUM(X5:X35)</f>
        <v>37.48</v>
      </c>
      <c r="Y36" s="86">
        <f>SUM(Y5:Y35)</f>
        <v>0</v>
      </c>
      <c r="Z36" s="66">
        <f>SUM(Z5:Z35)</f>
        <v>34.6</v>
      </c>
      <c r="AA36" s="86"/>
      <c r="AB36" s="66">
        <f>SUM(AB5:AB35)</f>
        <v>44.48</v>
      </c>
      <c r="AC36" s="86"/>
      <c r="AD36" s="66">
        <f>SUM(AD5:AD35)</f>
        <v>51.9</v>
      </c>
      <c r="AE36" s="48"/>
    </row>
  </sheetData>
  <mergeCells count="16">
    <mergeCell ref="A1:B1"/>
    <mergeCell ref="A2:AE2"/>
    <mergeCell ref="A3:AE3"/>
    <mergeCell ref="A36:C36"/>
    <mergeCell ref="A5:A10"/>
    <mergeCell ref="A11:A19"/>
    <mergeCell ref="A20:A28"/>
    <mergeCell ref="A29:A35"/>
    <mergeCell ref="B5:B8"/>
    <mergeCell ref="B9:B10"/>
    <mergeCell ref="B11:B17"/>
    <mergeCell ref="B18:B19"/>
    <mergeCell ref="B33:B34"/>
    <mergeCell ref="C25:C27"/>
    <mergeCell ref="D25:D27"/>
    <mergeCell ref="K25:K27"/>
  </mergeCells>
  <printOptions horizontalCentered="1"/>
  <pageMargins left="0.786805555555556" right="0.786805555555556" top="1.02361111111111" bottom="1.02361111111111" header="0.393055555555556" footer="0.393055555555556"/>
  <pageSetup paperSize="9" scale="40" fitToHeight="0" orientation="landscape"/>
  <headerFooter>
    <oddFooter>&amp;C&amp;"仿宋,常规"&amp;10第 &amp;P 页，共 &amp;N 页</oddFooter>
  </headerFooter>
  <rowBreaks count="3" manualBreakCount="3">
    <brk id="10" max="16383" man="1"/>
    <brk id="19" max="30" man="1"/>
    <brk id="26"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危房改造和“直过民族”整村推进绩效再评价指标表及打分总表</vt:lpstr>
      <vt:lpstr>危房改造和“直过民族”整村推进绩效再评价指标表及打分分表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cyf</dc:creator>
  <cp:lastModifiedBy>天然呆</cp:lastModifiedBy>
  <dcterms:created xsi:type="dcterms:W3CDTF">2006-09-13T11:21:00Z</dcterms:created>
  <cp:lastPrinted>2019-08-02T08:49:00Z</cp:lastPrinted>
  <dcterms:modified xsi:type="dcterms:W3CDTF">2019-10-25T01:35:46Z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2052-11.1.0.9145</vt:lpwstr>
  </property>
</Properties>
</file>